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workbookProtection workbookPassword="954B" lockStructure="1"/>
  <bookViews>
    <workbookView xWindow="-15" yWindow="-15" windowWidth="19170" windowHeight="6195"/>
  </bookViews>
  <sheets>
    <sheet name="Hyster Capital Calculator" sheetId="2" r:id="rId1"/>
    <sheet name="RR Table" sheetId="6" state="hidden" r:id="rId2"/>
    <sheet name="Residual %" sheetId="5" state="hidden" r:id="rId3"/>
  </sheets>
  <externalReferences>
    <externalReference r:id="rId4"/>
  </externalReferences>
  <definedNames>
    <definedName name="_xlnm._FilterDatabase" localSheetId="0" hidden="1">'Hyster Capital Calculator'!$B$20:$B$24</definedName>
  </definedNames>
  <calcPr calcId="144525" iterateDelta="252"/>
</workbook>
</file>

<file path=xl/calcChain.xml><?xml version="1.0" encoding="utf-8"?>
<calcChain xmlns="http://schemas.openxmlformats.org/spreadsheetml/2006/main">
  <c r="M31" i="6" l="1"/>
  <c r="N31" i="6" s="1"/>
  <c r="M25" i="6"/>
  <c r="M24" i="6"/>
  <c r="N24" i="6" s="1"/>
  <c r="M26" i="6"/>
  <c r="N26" i="6"/>
  <c r="N22" i="6"/>
  <c r="M23" i="6"/>
  <c r="N23" i="6" s="1"/>
  <c r="S25" i="6"/>
  <c r="S24" i="6"/>
  <c r="T24" i="6" s="1"/>
  <c r="T25" i="6" s="1"/>
  <c r="S26" i="6"/>
  <c r="T26" i="6"/>
  <c r="S28" i="6"/>
  <c r="T28" i="6" s="1"/>
  <c r="S23" i="6"/>
  <c r="T23" i="6" s="1"/>
  <c r="S31" i="6"/>
  <c r="T31" i="6"/>
  <c r="A25" i="6"/>
  <c r="A24" i="6"/>
  <c r="B24" i="6" s="1"/>
  <c r="A26" i="6"/>
  <c r="B26" i="6"/>
  <c r="A28" i="6"/>
  <c r="B28" i="6" s="1"/>
  <c r="A23" i="6"/>
  <c r="B23" i="6" s="1"/>
  <c r="A31" i="6"/>
  <c r="B31" i="6"/>
  <c r="J25" i="6"/>
  <c r="J24" i="6"/>
  <c r="K24" i="6" s="1"/>
  <c r="J26" i="6"/>
  <c r="K26" i="6"/>
  <c r="J28" i="6"/>
  <c r="K28" i="6" s="1"/>
  <c r="K22" i="6"/>
  <c r="J23" i="6"/>
  <c r="K23" i="6" s="1"/>
  <c r="J31" i="6"/>
  <c r="K31" i="6" s="1"/>
  <c r="V23" i="6"/>
  <c r="W23" i="6" s="1"/>
  <c r="V24" i="6"/>
  <c r="W24" i="6" s="1"/>
  <c r="V25" i="6"/>
  <c r="V26" i="6"/>
  <c r="W26" i="6" s="1"/>
  <c r="V28" i="6"/>
  <c r="W28" i="6" s="1"/>
  <c r="V31" i="6"/>
  <c r="W31" i="6" s="1"/>
  <c r="P24" i="6"/>
  <c r="Q24" i="6" s="1"/>
  <c r="P25" i="6"/>
  <c r="P26" i="6"/>
  <c r="Q26" i="6" s="1"/>
  <c r="Q22" i="6"/>
  <c r="P23" i="6"/>
  <c r="Q23" i="6" s="1"/>
  <c r="P31" i="6"/>
  <c r="Q31" i="6" s="1"/>
  <c r="Y31" i="6"/>
  <c r="Z31" i="6" s="1"/>
  <c r="Y25" i="6"/>
  <c r="Y24" i="6"/>
  <c r="Z24" i="6" s="1"/>
  <c r="Y26" i="6"/>
  <c r="Z26" i="6" s="1"/>
  <c r="Y23" i="6"/>
  <c r="Z23" i="6" s="1"/>
  <c r="Y28" i="6"/>
  <c r="E16" i="2"/>
  <c r="E12" i="2"/>
  <c r="E13" i="2" s="1"/>
  <c r="G28" i="6"/>
  <c r="H28" i="6" s="1"/>
  <c r="G26" i="6"/>
  <c r="H26" i="6" s="1"/>
  <c r="G25" i="6"/>
  <c r="G24" i="6"/>
  <c r="H24" i="6" s="1"/>
  <c r="H22" i="6"/>
  <c r="D28" i="6"/>
  <c r="E28" i="6"/>
  <c r="D26" i="6"/>
  <c r="E26" i="6"/>
  <c r="D25" i="6"/>
  <c r="D24" i="6"/>
  <c r="E24" i="6" s="1"/>
  <c r="P28" i="6"/>
  <c r="M28" i="6"/>
  <c r="G23" i="6"/>
  <c r="H23" i="6"/>
  <c r="D23" i="6"/>
  <c r="E23" i="6"/>
  <c r="D31" i="6"/>
  <c r="E31" i="6"/>
  <c r="G31" i="6"/>
  <c r="H31" i="6"/>
  <c r="T27" i="6" l="1"/>
  <c r="Z25" i="6"/>
  <c r="Z27" i="6" s="1"/>
  <c r="Q25" i="6"/>
  <c r="Q27" i="6" s="1"/>
  <c r="Q30" i="6" s="1"/>
  <c r="W25" i="6"/>
  <c r="W27" i="6" s="1"/>
  <c r="N25" i="6"/>
  <c r="N27" i="6" s="1"/>
  <c r="N30" i="6" s="1"/>
  <c r="N32" i="6" s="1"/>
  <c r="B55" i="6" s="1"/>
  <c r="B25" i="6"/>
  <c r="B27" i="6" s="1"/>
  <c r="E25" i="6"/>
  <c r="E27" i="6" s="1"/>
  <c r="E29" i="6" s="1"/>
  <c r="E30" i="6" s="1"/>
  <c r="E32" i="6" s="1"/>
  <c r="B52" i="6" s="1"/>
  <c r="H25" i="6"/>
  <c r="H27" i="6" s="1"/>
  <c r="H29" i="6" s="1"/>
  <c r="H30" i="6" s="1"/>
  <c r="H32" i="6" s="1"/>
  <c r="B53" i="6" s="1"/>
  <c r="K25" i="6"/>
  <c r="K27" i="6" s="1"/>
  <c r="Z30" i="6"/>
  <c r="Z32" i="6" s="1"/>
  <c r="B59" i="6" s="1"/>
  <c r="Z29" i="6"/>
  <c r="K29" i="6"/>
  <c r="K30" i="6" s="1"/>
  <c r="K32" i="6" s="1"/>
  <c r="B54" i="6" s="1"/>
  <c r="B29" i="6"/>
  <c r="B30" i="6" s="1"/>
  <c r="B32" i="6" s="1"/>
  <c r="B51" i="6" s="1"/>
  <c r="T29" i="6"/>
  <c r="T30" i="6" s="1"/>
  <c r="T32" i="6" s="1"/>
  <c r="B57" i="6" s="1"/>
  <c r="W29" i="6"/>
  <c r="W30" i="6" s="1"/>
  <c r="W32" i="6" s="1"/>
  <c r="B58" i="6" s="1"/>
  <c r="Q32" i="6"/>
  <c r="B56" i="6" s="1"/>
  <c r="Q29" i="6" l="1"/>
  <c r="N29" i="6"/>
  <c r="B12" i="2"/>
  <c r="B13" i="2" s="1"/>
</calcChain>
</file>

<file path=xl/sharedStrings.xml><?xml version="1.0" encoding="utf-8"?>
<sst xmlns="http://schemas.openxmlformats.org/spreadsheetml/2006/main" count="213" uniqueCount="73">
  <si>
    <t>ARREARS</t>
  </si>
  <si>
    <t>ADVANCE</t>
  </si>
  <si>
    <t>Financial Calculator</t>
  </si>
  <si>
    <t>Interest Rate</t>
  </si>
  <si>
    <t>Sales Price</t>
  </si>
  <si>
    <t>Term (in months)</t>
  </si>
  <si>
    <t>Payment</t>
  </si>
  <si>
    <t>Factor</t>
  </si>
  <si>
    <t>FINANCIAL DATA</t>
  </si>
  <si>
    <t>input data in highlighted area</t>
  </si>
  <si>
    <t>Term</t>
  </si>
  <si>
    <t>Maximum Total Hours</t>
  </si>
  <si>
    <t>Class II (with battery &amp; charger)</t>
  </si>
  <si>
    <t>Class III (Non-Stackers with battery &amp; charger)</t>
  </si>
  <si>
    <t>Class III (Stacker Models with battery &amp; charger)</t>
  </si>
  <si>
    <t>Class IV (under 8,000 lbs.) &amp; all Class V</t>
  </si>
  <si>
    <t>Class IV (8,000 lbs. &amp; over)</t>
  </si>
  <si>
    <t>Up to 25 Months</t>
  </si>
  <si>
    <t>4,000 Hours</t>
  </si>
  <si>
    <t>6,000 Hours</t>
  </si>
  <si>
    <t>8,000 Hours</t>
  </si>
  <si>
    <t>10,000 Hours</t>
  </si>
  <si>
    <t>12,000 Hours</t>
  </si>
  <si>
    <t>Class II                          (with battery &amp; charger)</t>
  </si>
  <si>
    <t>Class III                         (Non-Stackers with battery &amp; charger)</t>
  </si>
  <si>
    <t>Class III                         (Stacker Models with battery &amp; charger)</t>
  </si>
  <si>
    <t>Class IV                         (8,000 lbs. &amp; over)</t>
  </si>
  <si>
    <t>Class I (No Battery)</t>
  </si>
  <si>
    <t>Class I (No battery &amp; charger)</t>
  </si>
  <si>
    <t>Option</t>
  </si>
  <si>
    <t>Total Residual</t>
  </si>
  <si>
    <t>Pmt</t>
  </si>
  <si>
    <t>FMV</t>
  </si>
  <si>
    <t>YFS</t>
  </si>
  <si>
    <t>Dealer</t>
  </si>
  <si>
    <t>No Maintenance</t>
  </si>
  <si>
    <t>Class I No Battery</t>
  </si>
  <si>
    <t>Class II with battery &amp; charger</t>
  </si>
  <si>
    <t>Class III Stacker Models with battery &amp; charger</t>
  </si>
  <si>
    <t>Class IV 8,000 lbs. &amp; over</t>
  </si>
  <si>
    <t>Class I (up to 8,000 lbs.) with battery &amp; charger</t>
  </si>
  <si>
    <t>Class I (8,000-12,000 lbs.) with battery &amp; charger</t>
  </si>
  <si>
    <t>Class III Walkies with battery &amp; charger</t>
  </si>
  <si>
    <t>Class IV under 8,000 lbs. &amp; all Class V (15,500 lbs and under)</t>
  </si>
  <si>
    <t>YFS Standard Residual Value % Guideline Effective April 1, 2010</t>
  </si>
  <si>
    <t>26-39 Months</t>
  </si>
  <si>
    <t>40-51 Months</t>
  </si>
  <si>
    <t>52-63 Months</t>
  </si>
  <si>
    <t>64-72 Months</t>
  </si>
  <si>
    <t>Class I (up to 8,000 lbs.)                       (with battery &amp; charger)</t>
  </si>
  <si>
    <t>Class I (8,000-12,000 lbs)                       (with battery &amp; charger)</t>
  </si>
  <si>
    <t>Class I up to 8,000 lbs. (with battery &amp; charger)</t>
  </si>
  <si>
    <t>Class I 8,000-12,000 lbs. (with battery &amp; charger)</t>
  </si>
  <si>
    <t>Class IV (under 8,000 lbs.) &amp; all Class V (15,500 lbs and under)</t>
  </si>
  <si>
    <t>Normal/Clean Application</t>
  </si>
  <si>
    <t>Heavy Duty Application</t>
  </si>
  <si>
    <t>Cooler/Refrigerated Application</t>
  </si>
  <si>
    <t>Freezer Application</t>
  </si>
  <si>
    <t>Severe Application</t>
  </si>
  <si>
    <t xml:space="preserve">Total   </t>
  </si>
  <si>
    <t>Mast Type</t>
  </si>
  <si>
    <t>3 stage</t>
  </si>
  <si>
    <t>Other</t>
  </si>
  <si>
    <t>3 Stage</t>
  </si>
  <si>
    <t>Total</t>
  </si>
  <si>
    <t>Application (see explanations below)</t>
  </si>
  <si>
    <t>Attachments</t>
  </si>
  <si>
    <t>Hyster Capital</t>
  </si>
  <si>
    <t>Hyster Model</t>
  </si>
  <si>
    <t>See Factor</t>
  </si>
  <si>
    <t>All transactions are subject to credit approval by Hyster Capital and subsequent execution of all required documentation.  Rates will be protected for delivery up to 60 days from date of credit approval.  A one time documentation fee of $195 will apply to all new Lease Agreements.  Interim rent is applicable for all Tax Lease transactions. Verification of physical damage and liability insurance is required prior to funding.  Published rates and payment factors are subject to change without prior notice.</t>
  </si>
  <si>
    <t>True Leases Only- Effective June 1 thru June 30</t>
  </si>
  <si>
    <t>FPO $1 Option Only - Effective June 1 thru June 30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</si>
</sst>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7" formatCode="&quot;$&quot;#,##0.00_);\(&quot;$&quot;#,##0.00\)"/>
    <numFmt numFmtId="8" formatCode="&quot;$&quot;#,##0.00_);[Red]\(&quot;$&quot;#,##0.00\)"/>
    <numFmt numFmtId="44" formatCode="_(&quot;$&quot;* #,##0.00_);_(&quot;$&quot;* \(#,##0.00\);_(&quot;$&quot;* &quot;-&quot;??_);_(@_)"/>
    <numFmt numFmtId="43" formatCode="_(* #,##0.00_);_(* \(#,##0.00\);_(* &quot;-&quot;??_);_(@_)"/>
    <numFmt numFmtId="164" formatCode="#,##0.00000_);[Red]\(#,##0.00000\)"/>
    <numFmt numFmtId="165" formatCode="_(* #,##0_);_(* \(#,##0\);_(* &quot;-&quot;??_);_(@_)"/>
  </numFmts>
  <fonts count="20" x14ac:knownFonts="1">
    <font>
      <sz val="10"/>
      <name val="Arial"/>
    </font>
    <font>
      <sz val="10"/>
      <name val="Arial"/>
    </font>
    <font>
      <sz val="8"/>
      <name val="Arial"/>
    </font>
    <font>
      <sz val="10"/>
      <color indexed="18"/>
      <name val="Arial"/>
      <family val="2"/>
    </font>
    <font>
      <b/>
      <sz val="10"/>
      <color indexed="18"/>
      <name val="Arial"/>
      <family val="2"/>
    </font>
    <font>
      <b/>
      <sz val="10"/>
      <name val="Arial"/>
    </font>
    <font>
      <b/>
      <sz val="12"/>
      <name val="Arial"/>
      <family val="2"/>
    </font>
    <font>
      <sz val="10"/>
      <color indexed="9"/>
      <name val="Arial"/>
    </font>
    <font>
      <b/>
      <sz val="10"/>
      <color indexed="9"/>
      <name val="Arial"/>
      <family val="2"/>
    </font>
    <font>
      <sz val="10"/>
      <color indexed="9"/>
      <name val="Arial"/>
      <family val="2"/>
    </font>
    <font>
      <b/>
      <sz val="17"/>
      <color indexed="9"/>
      <name val="Arial"/>
      <family val="2"/>
    </font>
    <font>
      <b/>
      <sz val="20"/>
      <color indexed="17"/>
      <name val="Arial"/>
      <family val="2"/>
    </font>
    <font>
      <sz val="20"/>
      <color indexed="17"/>
      <name val="Arial"/>
      <family val="2"/>
    </font>
    <font>
      <b/>
      <sz val="16"/>
      <color indexed="17"/>
      <name val="Arial"/>
      <family val="2"/>
    </font>
    <font>
      <sz val="14"/>
      <color indexed="17"/>
      <name val="Arial"/>
      <family val="2"/>
    </font>
    <font>
      <sz val="12"/>
      <color indexed="17"/>
      <name val="Arial"/>
      <family val="2"/>
    </font>
    <font>
      <sz val="10"/>
      <color indexed="17"/>
      <name val="Arial"/>
      <family val="2"/>
    </font>
    <font>
      <b/>
      <sz val="14"/>
      <color indexed="17"/>
      <name val="Arial"/>
      <family val="2"/>
    </font>
    <font>
      <i/>
      <sz val="11"/>
      <color indexed="17"/>
      <name val="Arial"/>
      <family val="2"/>
    </font>
    <font>
      <b/>
      <sz val="16"/>
      <color indexed="43"/>
      <name val="Arial"/>
      <family val="2"/>
    </font>
  </fonts>
  <fills count="5">
    <fill>
      <patternFill patternType="none"/>
    </fill>
    <fill>
      <patternFill patternType="gray125"/>
    </fill>
    <fill>
      <patternFill patternType="solid">
        <fgColor indexed="55"/>
        <bgColor indexed="64"/>
      </patternFill>
    </fill>
    <fill>
      <patternFill patternType="solid">
        <fgColor indexed="42"/>
        <bgColor indexed="64"/>
      </patternFill>
    </fill>
    <fill>
      <patternFill patternType="solid">
        <fgColor indexed="17"/>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0" fillId="0" borderId="0" xfId="0" applyAlignment="1">
      <alignment wrapText="1"/>
    </xf>
    <xf numFmtId="0" fontId="0" fillId="0" borderId="0" xfId="0" applyAlignment="1">
      <alignment horizontal="center" wrapText="1"/>
    </xf>
    <xf numFmtId="9" fontId="0" fillId="0" borderId="0" xfId="3" applyFont="1" applyAlignment="1">
      <alignment horizontal="center" wrapText="1"/>
    </xf>
    <xf numFmtId="0" fontId="0" fillId="0" borderId="1" xfId="0" applyBorder="1" applyAlignment="1">
      <alignment wrapText="1"/>
    </xf>
    <xf numFmtId="0" fontId="0" fillId="0" borderId="1" xfId="0" applyBorder="1" applyAlignment="1">
      <alignment horizontal="center" wrapText="1"/>
    </xf>
    <xf numFmtId="9" fontId="0" fillId="0" borderId="1" xfId="3" applyFont="1" applyBorder="1" applyAlignment="1">
      <alignment horizontal="center" wrapText="1"/>
    </xf>
    <xf numFmtId="0" fontId="0" fillId="2" borderId="2" xfId="0" applyFill="1" applyBorder="1" applyAlignment="1">
      <alignment wrapText="1"/>
    </xf>
    <xf numFmtId="0" fontId="0" fillId="2" borderId="3" xfId="0" applyFill="1" applyBorder="1" applyAlignment="1">
      <alignment horizontal="center" wrapText="1"/>
    </xf>
    <xf numFmtId="0" fontId="0" fillId="2" borderId="4" xfId="0" applyFill="1" applyBorder="1" applyAlignment="1">
      <alignment horizontal="center" wrapText="1"/>
    </xf>
    <xf numFmtId="0" fontId="0" fillId="0" borderId="0" xfId="0" applyBorder="1" applyAlignment="1">
      <alignment wrapText="1"/>
    </xf>
    <xf numFmtId="9" fontId="1" fillId="0" borderId="0" xfId="3"/>
    <xf numFmtId="44" fontId="0" fillId="0" borderId="0" xfId="0" applyNumberFormat="1"/>
    <xf numFmtId="44" fontId="1" fillId="0" borderId="0" xfId="2"/>
    <xf numFmtId="0" fontId="1" fillId="0" borderId="0" xfId="2" applyNumberFormat="1"/>
    <xf numFmtId="8" fontId="1" fillId="0" borderId="0" xfId="3" applyNumberFormat="1"/>
    <xf numFmtId="9" fontId="0" fillId="0" borderId="0" xfId="3" applyFont="1"/>
    <xf numFmtId="8" fontId="0" fillId="0" borderId="0" xfId="0" applyNumberFormat="1"/>
    <xf numFmtId="10" fontId="1" fillId="0" borderId="0" xfId="3" applyNumberFormat="1"/>
    <xf numFmtId="165" fontId="0" fillId="0" borderId="0" xfId="1" applyNumberFormat="1" applyFont="1"/>
    <xf numFmtId="7" fontId="0" fillId="0" borderId="0" xfId="0" applyNumberFormat="1"/>
    <xf numFmtId="3" fontId="0" fillId="0" borderId="0" xfId="0" applyNumberFormat="1"/>
    <xf numFmtId="0" fontId="0" fillId="0" borderId="0" xfId="0" applyProtection="1">
      <protection hidden="1"/>
    </xf>
    <xf numFmtId="0" fontId="5" fillId="0" borderId="0" xfId="0" applyFont="1" applyAlignment="1" applyProtection="1">
      <alignment horizontal="center" vertical="center" wrapText="1"/>
      <protection hidden="1"/>
    </xf>
    <xf numFmtId="0" fontId="0" fillId="0" borderId="0" xfId="0" applyAlignment="1" applyProtection="1">
      <alignment wrapText="1"/>
      <protection hidden="1"/>
    </xf>
    <xf numFmtId="0" fontId="4" fillId="0" borderId="0" xfId="0" applyFont="1" applyAlignment="1" applyProtection="1">
      <alignment horizontal="center" wrapText="1"/>
      <protection hidden="1"/>
    </xf>
    <xf numFmtId="0" fontId="3" fillId="0" borderId="0" xfId="0" applyFont="1" applyAlignment="1" applyProtection="1">
      <alignment wrapText="1"/>
      <protection hidden="1"/>
    </xf>
    <xf numFmtId="10" fontId="3" fillId="0" borderId="0" xfId="3" applyNumberFormat="1" applyFont="1" applyProtection="1">
      <protection hidden="1"/>
    </xf>
    <xf numFmtId="0" fontId="7" fillId="0" borderId="0" xfId="0" applyFont="1" applyProtection="1">
      <protection hidden="1"/>
    </xf>
    <xf numFmtId="3" fontId="7" fillId="0" borderId="0" xfId="0" applyNumberFormat="1" applyFont="1" applyProtection="1">
      <protection hidden="1"/>
    </xf>
    <xf numFmtId="0" fontId="8" fillId="0" borderId="0" xfId="0" applyFont="1" applyProtection="1">
      <protection hidden="1"/>
    </xf>
    <xf numFmtId="0" fontId="0" fillId="0" borderId="1" xfId="0" applyBorder="1" applyAlignment="1">
      <alignment horizontal="left" wrapText="1"/>
    </xf>
    <xf numFmtId="0" fontId="7" fillId="0" borderId="0" xfId="0" applyFont="1" applyBorder="1" applyAlignment="1" applyProtection="1">
      <alignment wrapText="1"/>
      <protection hidden="1"/>
    </xf>
    <xf numFmtId="0" fontId="9" fillId="0" borderId="0" xfId="0" applyFont="1" applyAlignment="1" applyProtection="1">
      <alignment horizontal="right" vertical="center" wrapText="1"/>
      <protection hidden="1"/>
    </xf>
    <xf numFmtId="0" fontId="9" fillId="0" borderId="0" xfId="0" applyFont="1" applyProtection="1">
      <protection hidden="1"/>
    </xf>
    <xf numFmtId="9" fontId="0" fillId="0" borderId="0" xfId="0" applyNumberFormat="1"/>
    <xf numFmtId="0" fontId="9" fillId="0" borderId="0" xfId="0" applyFont="1" applyAlignment="1" applyProtection="1">
      <alignment horizontal="center" vertical="center" wrapText="1"/>
      <protection hidden="1"/>
    </xf>
    <xf numFmtId="0" fontId="7" fillId="0" borderId="0" xfId="3" applyNumberFormat="1" applyFont="1"/>
    <xf numFmtId="0" fontId="7" fillId="0" borderId="0" xfId="0" applyFont="1" applyAlignment="1" applyProtection="1">
      <alignment horizontal="left" vertical="center" wrapText="1"/>
      <protection hidden="1"/>
    </xf>
    <xf numFmtId="0" fontId="7" fillId="0" borderId="0" xfId="0" applyFont="1" applyAlignment="1" applyProtection="1">
      <alignment wrapText="1"/>
      <protection hidden="1"/>
    </xf>
    <xf numFmtId="0" fontId="13" fillId="0" borderId="5" xfId="0" applyFont="1" applyBorder="1" applyAlignment="1" applyProtection="1">
      <alignment horizontal="left"/>
      <protection hidden="1"/>
    </xf>
    <xf numFmtId="0" fontId="14" fillId="0" borderId="5" xfId="0" applyFont="1" applyBorder="1" applyProtection="1">
      <protection hidden="1"/>
    </xf>
    <xf numFmtId="9" fontId="15" fillId="0" borderId="6" xfId="3" applyFont="1" applyBorder="1" applyAlignment="1" applyProtection="1">
      <alignment horizontal="right" wrapText="1"/>
      <protection hidden="1"/>
    </xf>
    <xf numFmtId="44" fontId="15" fillId="0" borderId="6" xfId="2" applyFont="1" applyBorder="1" applyAlignment="1" applyProtection="1">
      <alignment horizontal="right" wrapText="1"/>
      <protection hidden="1"/>
    </xf>
    <xf numFmtId="0" fontId="14" fillId="0" borderId="7" xfId="0" applyFont="1" applyBorder="1" applyProtection="1">
      <protection hidden="1"/>
    </xf>
    <xf numFmtId="164" fontId="17" fillId="0" borderId="8" xfId="0" applyNumberFormat="1" applyFont="1" applyBorder="1" applyProtection="1">
      <protection hidden="1"/>
    </xf>
    <xf numFmtId="8" fontId="15" fillId="0" borderId="6" xfId="2" applyNumberFormat="1" applyFont="1" applyBorder="1" applyAlignment="1" applyProtection="1">
      <alignment horizontal="right" wrapText="1"/>
      <protection hidden="1"/>
    </xf>
    <xf numFmtId="0" fontId="13" fillId="3" borderId="6" xfId="0" applyFont="1" applyFill="1" applyBorder="1" applyAlignment="1" applyProtection="1">
      <alignment horizontal="center"/>
      <protection locked="0"/>
    </xf>
    <xf numFmtId="9" fontId="16" fillId="3" borderId="6" xfId="3" applyFont="1" applyFill="1" applyBorder="1" applyAlignment="1" applyProtection="1">
      <alignment horizontal="center" wrapText="1"/>
      <protection locked="0"/>
    </xf>
    <xf numFmtId="7" fontId="15" fillId="3" borderId="6" xfId="2" applyNumberFormat="1" applyFont="1" applyFill="1" applyBorder="1" applyProtection="1">
      <protection locked="0"/>
    </xf>
    <xf numFmtId="0" fontId="15" fillId="3" borderId="6" xfId="0" applyFont="1" applyFill="1" applyBorder="1" applyProtection="1">
      <protection locked="0"/>
    </xf>
    <xf numFmtId="0" fontId="15" fillId="3" borderId="6" xfId="0" applyFont="1" applyFill="1" applyBorder="1" applyAlignment="1" applyProtection="1">
      <alignment horizontal="right"/>
      <protection locked="0"/>
    </xf>
    <xf numFmtId="0" fontId="18" fillId="3" borderId="0" xfId="0" applyFont="1" applyFill="1" applyProtection="1">
      <protection hidden="1"/>
    </xf>
    <xf numFmtId="10" fontId="15" fillId="0" borderId="6" xfId="3" applyNumberFormat="1" applyFont="1" applyBorder="1" applyAlignment="1" applyProtection="1">
      <alignment horizontal="right" wrapText="1"/>
      <protection hidden="1"/>
    </xf>
    <xf numFmtId="0" fontId="11" fillId="0" borderId="9" xfId="0" applyFont="1" applyBorder="1" applyAlignment="1" applyProtection="1">
      <alignment horizontal="center"/>
      <protection hidden="1"/>
    </xf>
    <xf numFmtId="0" fontId="12"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9" fillId="4" borderId="13" xfId="0" applyFont="1" applyFill="1" applyBorder="1" applyAlignment="1" applyProtection="1">
      <alignment horizontal="center"/>
      <protection hidden="1"/>
    </xf>
    <xf numFmtId="0" fontId="19" fillId="4" borderId="14" xfId="0" applyFont="1" applyFill="1" applyBorder="1" applyAlignment="1" applyProtection="1">
      <alignment horizontal="center"/>
      <protection hidden="1"/>
    </xf>
    <xf numFmtId="0" fontId="0" fillId="0" borderId="2" xfId="0" applyNumberFormat="1" applyBorder="1" applyAlignment="1" applyProtection="1">
      <alignment horizontal="left" wrapText="1"/>
      <protection hidden="1"/>
    </xf>
    <xf numFmtId="0" fontId="0" fillId="0" borderId="4" xfId="0" applyNumberFormat="1" applyBorder="1" applyAlignment="1" applyProtection="1">
      <alignment horizontal="left" wrapText="1"/>
      <protection hidden="1"/>
    </xf>
    <xf numFmtId="0" fontId="10" fillId="4" borderId="13" xfId="0" applyFont="1" applyFill="1" applyBorder="1" applyAlignment="1" applyProtection="1">
      <alignment horizontal="center"/>
      <protection hidden="1"/>
    </xf>
    <xf numFmtId="0" fontId="10" fillId="4" borderId="14" xfId="0" applyFont="1" applyFill="1" applyBorder="1" applyAlignment="1" applyProtection="1">
      <alignment horizontal="center"/>
      <protection hidden="1"/>
    </xf>
    <xf numFmtId="0" fontId="6" fillId="0" borderId="0" xfId="0" applyFont="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1247775</xdr:colOff>
      <xdr:row>0</xdr:row>
      <xdr:rowOff>85725</xdr:rowOff>
    </xdr:from>
    <xdr:to>
      <xdr:col>1</xdr:col>
      <xdr:colOff>1619250</xdr:colOff>
      <xdr:row>1</xdr:row>
      <xdr:rowOff>304800</xdr:rowOff>
    </xdr:to>
    <xdr:pic>
      <xdr:nvPicPr>
        <xdr:cNvPr id="112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9125" y="85725"/>
          <a:ext cx="3714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34</xdr:row>
      <xdr:rowOff>19050</xdr:rowOff>
    </xdr:from>
    <xdr:to>
      <xdr:col>3</xdr:col>
      <xdr:colOff>1762125</xdr:colOff>
      <xdr:row>41</xdr:row>
      <xdr:rowOff>133350</xdr:rowOff>
    </xdr:to>
    <xdr:sp macro="" textlink="">
      <xdr:nvSpPr>
        <xdr:cNvPr id="1068" name="Text Box 44"/>
        <xdr:cNvSpPr txBox="1">
          <a:spLocks noChangeArrowheads="1"/>
        </xdr:cNvSpPr>
      </xdr:nvSpPr>
      <xdr:spPr bwMode="auto">
        <a:xfrm>
          <a:off x="19050" y="8848725"/>
          <a:ext cx="7610475" cy="12477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xdr:spPr>
      <xdr:txBody>
        <a:bodyPr vertOverflow="clip" wrap="square" lIns="27432" tIns="22860" rIns="0" bIns="0" anchor="t" upright="1"/>
        <a:lstStyle/>
        <a:p>
          <a:pPr algn="l" rtl="0">
            <a:defRPr sz="1000"/>
          </a:pPr>
          <a:r>
            <a:rPr lang="en-US" sz="1000" b="1" i="0" u="sng" strike="noStrike" baseline="0">
              <a:solidFill>
                <a:srgbClr val="000000"/>
              </a:solidFill>
              <a:latin typeface="Arial Narrow"/>
            </a:rPr>
            <a:t>Heavy Duty Applications</a:t>
          </a:r>
          <a:r>
            <a:rPr lang="en-US" sz="1000" b="1" i="0" u="none" strike="noStrike" baseline="0">
              <a:solidFill>
                <a:srgbClr val="000000"/>
              </a:solidFill>
              <a:latin typeface="Arial Narrow"/>
            </a:rPr>
            <a:t> - Agricultural, automotive, bottling, building supply, concrete/brick yard, lumber, mining, plastics, railroading, rough terrain, sand, stevedoring, stone, glass, clay, textile, wet or humid environments.</a:t>
          </a:r>
        </a:p>
        <a:p>
          <a:pPr algn="l" rtl="0">
            <a:defRPr sz="1000"/>
          </a:pPr>
          <a:r>
            <a:rPr lang="en-US" sz="1000" b="1" i="0" u="sng" strike="noStrike" baseline="0">
              <a:solidFill>
                <a:srgbClr val="000000"/>
              </a:solidFill>
              <a:latin typeface="Arial Narrow"/>
            </a:rPr>
            <a:t>Cooler/Refrigerated Applications</a:t>
          </a:r>
          <a:r>
            <a:rPr lang="en-US" sz="1000" b="1" i="0" u="none" strike="noStrike" baseline="0">
              <a:solidFill>
                <a:srgbClr val="000000"/>
              </a:solidFill>
              <a:latin typeface="Arial Narrow"/>
            </a:rPr>
            <a:t> - Defined as temperatures above 32 degrees F (in or outside) or units operating 100% of the time in a cooler.</a:t>
          </a:r>
        </a:p>
        <a:p>
          <a:pPr algn="l" rtl="0">
            <a:defRPr sz="1000"/>
          </a:pPr>
          <a:r>
            <a:rPr lang="en-US" sz="1000" b="1" i="0" u="sng" strike="noStrike" baseline="0">
              <a:solidFill>
                <a:srgbClr val="000000"/>
              </a:solidFill>
              <a:latin typeface="Arial Narrow"/>
            </a:rPr>
            <a:t>Freezer Applications</a:t>
          </a:r>
          <a:r>
            <a:rPr lang="en-US" sz="1000" b="1" i="0" u="none" strike="noStrike" baseline="0">
              <a:solidFill>
                <a:srgbClr val="000000"/>
              </a:solidFill>
              <a:latin typeface="Arial Narrow"/>
            </a:rPr>
            <a:t> - Temperature below 32 degrees F.  Units used 100% of the time in a Freezer.</a:t>
          </a:r>
        </a:p>
        <a:p>
          <a:pPr algn="l" rtl="0">
            <a:defRPr sz="1000"/>
          </a:pPr>
          <a:r>
            <a:rPr lang="en-US" sz="1000" b="1" i="0" u="sng" strike="noStrike" baseline="0">
              <a:solidFill>
                <a:srgbClr val="000000"/>
              </a:solidFill>
              <a:latin typeface="Arial Narrow"/>
            </a:rPr>
            <a:t>Severe Applications</a:t>
          </a:r>
          <a:r>
            <a:rPr lang="en-US" sz="1000" b="1" i="0" u="none" strike="noStrike" baseline="0">
              <a:solidFill>
                <a:srgbClr val="000000"/>
              </a:solidFill>
              <a:latin typeface="Arial Narrow"/>
            </a:rPr>
            <a:t> - In &amp; out of a freezer application, abrasive manufacturing, acid, alkali, brine and pickling, chemical plants, corrosives, excessive heat, fertilizer plants, forging, foundries, heavy manufacturing, high dust and lint environments, metal working, metal shavings, rubber, poultry processing, fish processing, refractory, salt water environments, steel mills, tanneries and hides, recycling.</a:t>
          </a:r>
          <a:endParaRPr lang="en-US" sz="1000" b="0" i="0" u="none" strike="noStrike" baseline="0">
            <a:solidFill>
              <a:srgbClr val="000000"/>
            </a:solidFill>
            <a:latin typeface="Arial Narrow"/>
          </a:endParaRPr>
        </a:p>
        <a:p>
          <a:pPr algn="l" rtl="0">
            <a:defRPr sz="1000"/>
          </a:pPr>
          <a:endParaRPr lang="en-US" sz="1000" b="0" i="0" u="none" strike="noStrike" baseline="0">
            <a:solidFill>
              <a:srgbClr val="000000"/>
            </a:solidFill>
            <a:latin typeface="Arial Narrow"/>
          </a:endParaRPr>
        </a:p>
      </xdr:txBody>
    </xdr:sp>
    <xdr:clientData/>
  </xdr:twoCellAnchor>
  <xdr:twoCellAnchor editAs="oneCell">
    <xdr:from>
      <xdr:col>4</xdr:col>
      <xdr:colOff>1485900</xdr:colOff>
      <xdr:row>0</xdr:row>
      <xdr:rowOff>85725</xdr:rowOff>
    </xdr:from>
    <xdr:to>
      <xdr:col>4</xdr:col>
      <xdr:colOff>1857375</xdr:colOff>
      <xdr:row>1</xdr:row>
      <xdr:rowOff>304800</xdr:rowOff>
    </xdr:to>
    <xdr:pic>
      <xdr:nvPicPr>
        <xdr:cNvPr id="1127" name="Picture 5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25125" y="85725"/>
          <a:ext cx="3714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0</xdr:col>
      <xdr:colOff>657225</xdr:colOff>
      <xdr:row>1</xdr:row>
      <xdr:rowOff>304800</xdr:rowOff>
    </xdr:to>
    <xdr:pic>
      <xdr:nvPicPr>
        <xdr:cNvPr id="1128" name="Picture 61" descr="HysterCapitalLogo short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1450" y="57150"/>
          <a:ext cx="4857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0</xdr:row>
      <xdr:rowOff>57150</xdr:rowOff>
    </xdr:from>
    <xdr:to>
      <xdr:col>3</xdr:col>
      <xdr:colOff>657225</xdr:colOff>
      <xdr:row>1</xdr:row>
      <xdr:rowOff>304800</xdr:rowOff>
    </xdr:to>
    <xdr:pic>
      <xdr:nvPicPr>
        <xdr:cNvPr id="1129" name="Picture 62" descr="HysterCapitalLogo short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38850" y="57150"/>
          <a:ext cx="4857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1247775</xdr:colOff>
      <xdr:row>0</xdr:row>
      <xdr:rowOff>85725</xdr:rowOff>
    </xdr:from>
    <xdr:to>
      <xdr:col>1</xdr:col>
      <xdr:colOff>1619250</xdr:colOff>
      <xdr:row>1</xdr:row>
      <xdr:rowOff>304800</xdr:rowOff>
    </xdr:to>
    <xdr:pic>
      <xdr:nvPicPr>
        <xdr:cNvPr id="1130" name="Picture 6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9125" y="85725"/>
          <a:ext cx="3714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0</xdr:col>
      <xdr:colOff>657225</xdr:colOff>
      <xdr:row>1</xdr:row>
      <xdr:rowOff>304800</xdr:rowOff>
    </xdr:to>
    <xdr:pic>
      <xdr:nvPicPr>
        <xdr:cNvPr id="1131" name="Picture 64" descr="HysterCapitalLogo short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1450" y="57150"/>
          <a:ext cx="4857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0</xdr:row>
      <xdr:rowOff>57150</xdr:rowOff>
    </xdr:from>
    <xdr:to>
      <xdr:col>3</xdr:col>
      <xdr:colOff>657225</xdr:colOff>
      <xdr:row>1</xdr:row>
      <xdr:rowOff>304800</xdr:rowOff>
    </xdr:to>
    <xdr:pic>
      <xdr:nvPicPr>
        <xdr:cNvPr id="1132" name="Picture 66" descr="HysterCapitalLogo short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38850" y="57150"/>
          <a:ext cx="4857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552451</xdr:colOff>
      <xdr:row>16</xdr:row>
      <xdr:rowOff>19050</xdr:rowOff>
    </xdr:from>
    <xdr:to>
      <xdr:col>1</xdr:col>
      <xdr:colOff>828675</xdr:colOff>
      <xdr:row>33</xdr:row>
      <xdr:rowOff>85725</xdr:rowOff>
    </xdr:to>
    <xdr:sp macro="" textlink="">
      <xdr:nvSpPr>
        <xdr:cNvPr id="1092" name="Text Box 68"/>
        <xdr:cNvSpPr txBox="1">
          <a:spLocks noChangeArrowheads="1"/>
        </xdr:cNvSpPr>
      </xdr:nvSpPr>
      <xdr:spPr bwMode="auto">
        <a:xfrm>
          <a:off x="552451" y="5610225"/>
          <a:ext cx="3457574" cy="29813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xdr:spPr>
      <xdr:txBody>
        <a:bodyPr vertOverflow="clip" wrap="square" lIns="27432" tIns="27432" rIns="27432" bIns="0" anchor="t" upright="1"/>
        <a:lstStyle/>
        <a:p>
          <a:pPr algn="ctr" rtl="0">
            <a:defRPr sz="1000"/>
          </a:pPr>
          <a:r>
            <a:rPr lang="en-US" sz="1200" b="1" i="0" u="none" strike="noStrike" baseline="0">
              <a:solidFill>
                <a:srgbClr val="000000"/>
              </a:solidFill>
              <a:latin typeface="Arial Narrow"/>
            </a:rPr>
            <a:t>TERMS AND CONDITIONS</a:t>
          </a:r>
          <a:endParaRPr lang="en-US" sz="1100" b="1" i="0" u="none" strike="noStrike" baseline="0">
            <a:solidFill>
              <a:srgbClr val="000000"/>
            </a:solidFill>
            <a:latin typeface="Arial Narrow"/>
          </a:endParaRPr>
        </a:p>
        <a:p>
          <a:pPr algn="ctr" rtl="0">
            <a:defRPr sz="1000"/>
          </a:pPr>
          <a:endParaRPr lang="en-US" sz="1200" b="1" i="0" u="sng" strike="noStrike" baseline="0">
            <a:solidFill>
              <a:srgbClr val="FF0000"/>
            </a:solidFill>
            <a:latin typeface="Arial Narrow"/>
          </a:endParaRPr>
        </a:p>
        <a:p>
          <a:pPr algn="ctr" rtl="0">
            <a:defRPr sz="1000"/>
          </a:pPr>
          <a:r>
            <a:rPr lang="en-US" sz="1200" b="1" i="0" u="sng" strike="noStrike" baseline="0">
              <a:solidFill>
                <a:srgbClr val="FF0000"/>
              </a:solidFill>
              <a:latin typeface="Arial Narrow"/>
            </a:rPr>
            <a:t>Rate Participation is not allowed on transactions with special prcing (SC)</a:t>
          </a:r>
          <a:r>
            <a:rPr lang="en-US" sz="1200" b="1" i="0" u="none" strike="noStrike" baseline="0">
              <a:solidFill>
                <a:srgbClr val="FF0000"/>
              </a:solidFill>
              <a:latin typeface="Arial Narrow"/>
            </a:rPr>
            <a:t>.  Rate participation is allowed on transactions </a:t>
          </a:r>
          <a:r>
            <a:rPr lang="en-US" sz="1200" b="1" i="0" u="sng" strike="noStrike" baseline="0">
              <a:solidFill>
                <a:srgbClr val="FF0000"/>
              </a:solidFill>
              <a:latin typeface="Arial Narrow"/>
            </a:rPr>
            <a:t>wtihout</a:t>
          </a:r>
          <a:r>
            <a:rPr lang="en-US" sz="1200" b="1" i="0" u="none" strike="noStrike" baseline="0">
              <a:solidFill>
                <a:srgbClr val="FF0000"/>
              </a:solidFill>
              <a:latin typeface="Arial Narrow"/>
            </a:rPr>
            <a:t> an SC.  This is subject to audit.</a:t>
          </a:r>
          <a:endParaRPr lang="en-US" sz="1200" b="1" i="0" u="none" strike="noStrike" baseline="0">
            <a:solidFill>
              <a:srgbClr val="000000"/>
            </a:solidFill>
            <a:latin typeface="Arial Narrow"/>
          </a:endParaRPr>
        </a:p>
        <a:p>
          <a:pPr algn="ctr" rtl="0">
            <a:defRPr sz="1000"/>
          </a:pPr>
          <a:r>
            <a:rPr lang="en-US" sz="1200" b="1" i="0" u="none" strike="noStrike" baseline="0">
              <a:solidFill>
                <a:srgbClr val="800000"/>
              </a:solidFill>
              <a:latin typeface="Arial Narrow"/>
            </a:rPr>
            <a:t>**Electric truck factors include 1 battery and 1 charger.  Extra batteries and chargers must be quoted separately using B &amp; C designated factors.</a:t>
          </a:r>
          <a:endParaRPr lang="en-US" sz="1200" b="0" i="0" u="none" strike="noStrike" baseline="0">
            <a:solidFill>
              <a:srgbClr val="000000"/>
            </a:solidFill>
            <a:latin typeface="Arial"/>
            <a:cs typeface="Arial"/>
          </a:endParaRPr>
        </a:p>
        <a:p>
          <a:pPr algn="ctr" rtl="0">
            <a:defRPr sz="1000"/>
          </a:pPr>
          <a:r>
            <a:rPr lang="en-US" sz="1200" b="0" i="0" u="none" strike="noStrike" baseline="0">
              <a:solidFill>
                <a:srgbClr val="000000"/>
              </a:solidFill>
              <a:latin typeface="Arial Narrow"/>
            </a:rPr>
            <a:t>* All Engine Types</a:t>
          </a:r>
        </a:p>
        <a:p>
          <a:pPr algn="ctr" rtl="0">
            <a:defRPr sz="1000"/>
          </a:pPr>
          <a:r>
            <a:rPr lang="en-US" sz="1200" b="1" i="0" u="none" strike="noStrike" baseline="0">
              <a:solidFill>
                <a:srgbClr val="000000"/>
              </a:solidFill>
              <a:latin typeface="Arial Narrow"/>
            </a:rPr>
            <a:t>*Quotes based on competitive sell prices</a:t>
          </a:r>
          <a:endParaRPr lang="en-US" sz="1200" b="0" i="0" u="none" strike="noStrike" baseline="0">
            <a:solidFill>
              <a:srgbClr val="000000"/>
            </a:solidFill>
            <a:latin typeface="Arial Narrow"/>
          </a:endParaRPr>
        </a:p>
        <a:p>
          <a:pPr algn="ctr" rtl="0">
            <a:defRPr sz="1000"/>
          </a:pPr>
          <a:r>
            <a:rPr lang="en-US" sz="1200" b="0" i="0" u="none" strike="noStrike" baseline="0">
              <a:solidFill>
                <a:srgbClr val="000000"/>
              </a:solidFill>
              <a:latin typeface="Arial Narrow"/>
            </a:rPr>
            <a:t>*For deals that do not meet these specifications please call for a custom quote at </a:t>
          </a:r>
        </a:p>
        <a:p>
          <a:pPr algn="ctr" rtl="0">
            <a:defRPr sz="1000"/>
          </a:pPr>
          <a:r>
            <a:rPr lang="en-US" sz="1200" b="0" i="0" u="none" strike="noStrike" baseline="0">
              <a:solidFill>
                <a:srgbClr val="000000"/>
              </a:solidFill>
              <a:latin typeface="Arial Narrow"/>
            </a:rPr>
            <a:t>1-(877) 497-8227</a:t>
          </a:r>
          <a:r>
            <a:rPr lang="en-US" sz="1200" b="1" i="0" u="none" strike="noStrike" baseline="0">
              <a:solidFill>
                <a:srgbClr val="000000"/>
              </a:solidFill>
              <a:latin typeface="Arial Narrow"/>
            </a:rPr>
            <a:t> </a:t>
          </a:r>
          <a:r>
            <a:rPr lang="en-US" sz="1200" b="0" i="0" u="none" strike="noStrike" baseline="0">
              <a:solidFill>
                <a:srgbClr val="000000"/>
              </a:solidFill>
              <a:latin typeface="Arial Narrow"/>
            </a:rPr>
            <a:t>and ask for your Hyster Capital Financial Coordinator.</a:t>
          </a:r>
        </a:p>
        <a:p>
          <a:pPr algn="ctr" rtl="0">
            <a:defRPr sz="1000"/>
          </a:pPr>
          <a:r>
            <a:rPr lang="en-US" sz="1200" b="0" i="0" u="none" strike="noStrike" baseline="0">
              <a:solidFill>
                <a:srgbClr val="000000"/>
              </a:solidFill>
              <a:latin typeface="Arial Narrow"/>
            </a:rPr>
            <a:t>* Please call Hyster Capital for all Stated Purchase Option Quotes.</a:t>
          </a:r>
          <a:endParaRPr lang="en-US" sz="1000" b="0" i="1" u="none" strike="noStrike" baseline="0">
            <a:solidFill>
              <a:srgbClr val="000000"/>
            </a:solidFill>
            <a:latin typeface="Arial Narrow"/>
          </a:endParaRPr>
        </a:p>
        <a:p>
          <a:pPr algn="ctr" rtl="0">
            <a:defRPr sz="1000"/>
          </a:pPr>
          <a:endParaRPr lang="en-US" sz="1000" b="0" i="1" u="none" strike="noStrike" baseline="0">
            <a:solidFill>
              <a:srgbClr val="000000"/>
            </a:solidFill>
            <a:latin typeface="Arial Narrow"/>
          </a:endParaRPr>
        </a:p>
      </xdr:txBody>
    </xdr:sp>
    <xdr:clientData/>
  </xdr:twoCellAnchor>
  <xdr:twoCellAnchor>
    <xdr:from>
      <xdr:col>2</xdr:col>
      <xdr:colOff>266700</xdr:colOff>
      <xdr:row>16</xdr:row>
      <xdr:rowOff>19050</xdr:rowOff>
    </xdr:from>
    <xdr:to>
      <xdr:col>4</xdr:col>
      <xdr:colOff>876300</xdr:colOff>
      <xdr:row>33</xdr:row>
      <xdr:rowOff>104775</xdr:rowOff>
    </xdr:to>
    <xdr:sp macro="" textlink="">
      <xdr:nvSpPr>
        <xdr:cNvPr id="1093" name="Text Box 69"/>
        <xdr:cNvSpPr txBox="1">
          <a:spLocks noChangeArrowheads="1"/>
        </xdr:cNvSpPr>
      </xdr:nvSpPr>
      <xdr:spPr bwMode="auto">
        <a:xfrm>
          <a:off x="5657850" y="5610225"/>
          <a:ext cx="4257675" cy="30003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xdr:spPr>
      <xdr:txBody>
        <a:bodyPr vertOverflow="clip" wrap="square" lIns="27432" tIns="27432" rIns="27432" bIns="0" anchor="t" upright="1"/>
        <a:lstStyle/>
        <a:p>
          <a:pPr algn="ctr" rtl="0">
            <a:defRPr sz="1000"/>
          </a:pPr>
          <a:r>
            <a:rPr lang="en-US" sz="1200" b="1" i="0" u="none" strike="noStrike" baseline="0">
              <a:solidFill>
                <a:srgbClr val="000000"/>
              </a:solidFill>
              <a:latin typeface="Arial Narrow"/>
            </a:rPr>
            <a:t>Hyster Capital Contact Information</a:t>
          </a:r>
          <a:endParaRPr lang="en-US" sz="1200" b="0" i="0" u="none" strike="noStrike" baseline="0">
            <a:solidFill>
              <a:srgbClr val="000000"/>
            </a:solidFill>
            <a:latin typeface="Arial Narrow"/>
          </a:endParaRPr>
        </a:p>
        <a:p>
          <a:pPr algn="ctr" rtl="0">
            <a:defRPr sz="1000"/>
          </a:pPr>
          <a:r>
            <a:rPr lang="en-US" sz="1200" b="1" i="0" u="none" strike="noStrike" baseline="0">
              <a:solidFill>
                <a:srgbClr val="000000"/>
              </a:solidFill>
              <a:latin typeface="Arial Narrow"/>
            </a:rPr>
            <a:t>Toll Free: (877) HYSTCAP (497-8227)</a:t>
          </a:r>
        </a:p>
        <a:p>
          <a:pPr algn="ctr" rtl="0">
            <a:defRPr sz="1000"/>
          </a:pPr>
          <a:endParaRPr lang="en-US" sz="1200" b="0" i="0" u="none" strike="noStrike" baseline="0">
            <a:solidFill>
              <a:srgbClr val="000000"/>
            </a:solidFill>
            <a:latin typeface="Arial Narrow"/>
          </a:endParaRPr>
        </a:p>
        <a:p>
          <a:pPr algn="ctr" rtl="0">
            <a:defRPr sz="1000"/>
          </a:pPr>
          <a:r>
            <a:rPr lang="en-US" sz="1200" b="0" i="0" u="none" strike="noStrike" baseline="0">
              <a:solidFill>
                <a:srgbClr val="000000"/>
              </a:solidFill>
              <a:latin typeface="Arial Narrow"/>
            </a:rPr>
            <a:t>Tina Goodwin: Director, Financial Services (252) 931-5536</a:t>
          </a:r>
        </a:p>
        <a:p>
          <a:pPr algn="ctr" rtl="0">
            <a:defRPr sz="1000"/>
          </a:pPr>
          <a:r>
            <a:rPr lang="en-US" sz="1200" b="0" i="0" u="none" strike="noStrike" baseline="0">
              <a:solidFill>
                <a:srgbClr val="000000"/>
              </a:solidFill>
              <a:latin typeface="Arial Narrow"/>
            </a:rPr>
            <a:t>Darrin Briley: Supervisor, Financial Services (252) 931-5564</a:t>
          </a:r>
        </a:p>
        <a:p>
          <a:pPr algn="ctr" rtl="0">
            <a:defRPr sz="1000"/>
          </a:pPr>
          <a:r>
            <a:rPr lang="en-US" sz="1200" b="0" i="0" u="none" strike="noStrike" baseline="0">
              <a:solidFill>
                <a:srgbClr val="000000"/>
              </a:solidFill>
              <a:latin typeface="Arial Narrow"/>
            </a:rPr>
            <a:t>Joe Tomkiewicz:  Financial Coordinator  (252) 931-5570</a:t>
          </a:r>
        </a:p>
        <a:p>
          <a:pPr algn="ctr" rtl="0">
            <a:defRPr sz="1000"/>
          </a:pPr>
          <a:r>
            <a:rPr lang="en-US" sz="1200" b="0" i="0" u="none" strike="noStrike" baseline="0">
              <a:solidFill>
                <a:srgbClr val="000000"/>
              </a:solidFill>
              <a:latin typeface="Arial Narrow"/>
            </a:rPr>
            <a:t>Jimmy Wood:  Financial Coordinator  (252) 931-5176</a:t>
          </a:r>
        </a:p>
        <a:p>
          <a:pPr algn="ctr" rtl="0">
            <a:defRPr sz="1000"/>
          </a:pPr>
          <a:r>
            <a:rPr lang="en-US" sz="1200" b="0" i="0" u="none" strike="noStrike" baseline="0">
              <a:solidFill>
                <a:srgbClr val="000000"/>
              </a:solidFill>
              <a:latin typeface="Arial Narrow"/>
            </a:rPr>
            <a:t>Mark Hall: Regional Finance Manager (252) 864-8184</a:t>
          </a:r>
        </a:p>
        <a:p>
          <a:pPr algn="ctr" rtl="0">
            <a:defRPr sz="1000"/>
          </a:pPr>
          <a:r>
            <a:rPr lang="en-US" sz="1200" b="0" i="0" u="none" strike="noStrike" baseline="0">
              <a:solidFill>
                <a:srgbClr val="000000"/>
              </a:solidFill>
              <a:latin typeface="Arial Narrow"/>
            </a:rPr>
            <a:t>Nic Gaines: Regional Finance Manager  (252) 931-5147</a:t>
          </a:r>
        </a:p>
        <a:p>
          <a:pPr algn="ctr" rtl="0">
            <a:defRPr sz="1000"/>
          </a:pPr>
          <a:r>
            <a:rPr lang="en-US" sz="1200" b="0" i="0" u="none" strike="noStrike" baseline="0">
              <a:solidFill>
                <a:srgbClr val="000000"/>
              </a:solidFill>
              <a:latin typeface="Arial Narrow"/>
            </a:rPr>
            <a:t>Craig Buck:  Regional Finance Manager  (252) 864-1918</a:t>
          </a:r>
        </a:p>
        <a:p>
          <a:pPr algn="ctr" rtl="0">
            <a:defRPr sz="1000"/>
          </a:pPr>
          <a:r>
            <a:rPr lang="en-US" sz="1200" b="0" i="0" u="none" strike="noStrike" baseline="0">
              <a:solidFill>
                <a:srgbClr val="000000"/>
              </a:solidFill>
              <a:latin typeface="Arial Narrow"/>
            </a:rPr>
            <a:t>Susan Myrick:  Regional Finance Manager  (480) 275-8783</a:t>
          </a:r>
        </a:p>
        <a:p>
          <a:pPr algn="ctr" rtl="0">
            <a:defRPr sz="1000"/>
          </a:pPr>
          <a:r>
            <a:rPr lang="en-US" sz="1200" b="0" i="0" u="none" strike="noStrike" baseline="0">
              <a:solidFill>
                <a:srgbClr val="000000"/>
              </a:solidFill>
              <a:latin typeface="Arial Narrow"/>
            </a:rPr>
            <a:t>Russell Brown: Regional Finance Manager NA  (252) 931-5884</a:t>
          </a:r>
        </a:p>
        <a:p>
          <a:pPr algn="ctr" rtl="0">
            <a:defRPr sz="1000"/>
          </a:pPr>
          <a:r>
            <a:rPr lang="en-US" sz="1200" b="0" i="0" u="none" strike="noStrike" baseline="0">
              <a:solidFill>
                <a:srgbClr val="000000"/>
              </a:solidFill>
              <a:latin typeface="Arial Narrow"/>
            </a:rPr>
            <a:t>Kelly Smith: Director Remarketing &amp; Inv Management  (252) 931-7895</a:t>
          </a:r>
        </a:p>
        <a:p>
          <a:pPr algn="ctr" rtl="0">
            <a:defRPr sz="1000"/>
          </a:pPr>
          <a:r>
            <a:rPr lang="en-US" sz="1200" b="0" i="0" u="none" strike="noStrike" baseline="0">
              <a:solidFill>
                <a:srgbClr val="000000"/>
              </a:solidFill>
              <a:latin typeface="Arial Narrow"/>
            </a:rPr>
            <a:t>Nathan Morgan:  Remarketing Manager Lease Returns  (252) 931-5680</a:t>
          </a:r>
        </a:p>
        <a:p>
          <a:pPr algn="ctr" rtl="0">
            <a:defRPr sz="1000"/>
          </a:pPr>
          <a:r>
            <a:rPr lang="en-US" sz="1200" b="0" i="0" u="none" strike="noStrike" baseline="0">
              <a:solidFill>
                <a:srgbClr val="000000"/>
              </a:solidFill>
              <a:latin typeface="Arial Narrow"/>
            </a:rPr>
            <a:t>Maurice Harrell:  Remarketing Manager Sales  (252) 931-5157</a:t>
          </a:r>
          <a:endParaRPr lang="en-US" sz="900" b="0" i="0" u="none" strike="noStrike" baseline="0">
            <a:solidFill>
              <a:srgbClr val="000000"/>
            </a:solidFill>
            <a:latin typeface="Arial Narrow"/>
          </a:endParaRPr>
        </a:p>
        <a:p>
          <a:pPr algn="ctr" rtl="0">
            <a:defRPr sz="1000"/>
          </a:pPr>
          <a:endParaRPr lang="en-US" sz="900" b="0" i="0" u="none" strike="noStrike" baseline="0">
            <a:solidFill>
              <a:srgbClr val="000000"/>
            </a:solidFill>
            <a:latin typeface="Arial Narrow"/>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ytgoodw\Local%20Settings\Temporary%20Internet%20Files\OLK2E\percentage%20residual%20pmt%20calculato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idual Calculation"/>
      <sheetName val="Residual %"/>
    </sheetNames>
    <sheetDataSet>
      <sheetData sheetId="0">
        <row r="8">
          <cell r="B8" t="str">
            <v>FMV</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F52"/>
  <sheetViews>
    <sheetView tabSelected="1" zoomScaleNormal="100" workbookViewId="0">
      <selection activeCell="B13" sqref="B13"/>
    </sheetView>
  </sheetViews>
  <sheetFormatPr defaultRowHeight="12.75" x14ac:dyDescent="0.2"/>
  <cols>
    <col min="1" max="1" width="47.7109375" style="22" customWidth="1"/>
    <col min="2" max="2" width="33.140625" style="22" customWidth="1"/>
    <col min="3" max="3" width="7.140625" style="22" customWidth="1"/>
    <col min="4" max="4" width="47.5703125" style="22" customWidth="1"/>
    <col min="5" max="5" width="33.140625" style="22" customWidth="1"/>
    <col min="6" max="16384" width="9.140625" style="22"/>
  </cols>
  <sheetData>
    <row r="1" spans="1:6" ht="27" thickTop="1" x14ac:dyDescent="0.4">
      <c r="A1" s="54" t="s">
        <v>67</v>
      </c>
      <c r="B1" s="55"/>
      <c r="D1" s="54" t="s">
        <v>67</v>
      </c>
      <c r="E1" s="55"/>
    </row>
    <row r="2" spans="1:6" ht="26.25" x14ac:dyDescent="0.4">
      <c r="A2" s="56" t="s">
        <v>2</v>
      </c>
      <c r="B2" s="57"/>
      <c r="D2" s="56" t="s">
        <v>2</v>
      </c>
      <c r="E2" s="57"/>
    </row>
    <row r="3" spans="1:6" ht="28.5" customHeight="1" x14ac:dyDescent="0.3">
      <c r="A3" s="62" t="s">
        <v>71</v>
      </c>
      <c r="B3" s="63"/>
      <c r="D3" s="58" t="s">
        <v>72</v>
      </c>
      <c r="E3" s="59"/>
    </row>
    <row r="4" spans="1:6" ht="24.95" customHeight="1" x14ac:dyDescent="0.3">
      <c r="A4" s="40" t="s">
        <v>8</v>
      </c>
      <c r="B4" s="47" t="s">
        <v>0</v>
      </c>
      <c r="D4" s="40" t="s">
        <v>8</v>
      </c>
      <c r="E4" s="47" t="s">
        <v>0</v>
      </c>
    </row>
    <row r="5" spans="1:6" ht="30" customHeight="1" x14ac:dyDescent="0.25">
      <c r="A5" s="41" t="s">
        <v>3</v>
      </c>
      <c r="B5" s="42" t="s">
        <v>69</v>
      </c>
      <c r="D5" s="41" t="s">
        <v>3</v>
      </c>
      <c r="E5" s="53">
        <v>5.6000000000000001E-2</v>
      </c>
    </row>
    <row r="6" spans="1:6" ht="30" customHeight="1" x14ac:dyDescent="0.25">
      <c r="A6" s="41" t="s">
        <v>68</v>
      </c>
      <c r="B6" s="48" t="s">
        <v>37</v>
      </c>
      <c r="D6" s="41" t="s">
        <v>68</v>
      </c>
      <c r="E6" s="48" t="s">
        <v>43</v>
      </c>
    </row>
    <row r="7" spans="1:6" ht="30" customHeight="1" x14ac:dyDescent="0.25">
      <c r="A7" s="41" t="s">
        <v>60</v>
      </c>
      <c r="B7" s="48" t="s">
        <v>61</v>
      </c>
      <c r="D7" s="41" t="s">
        <v>60</v>
      </c>
      <c r="E7" s="48" t="s">
        <v>61</v>
      </c>
    </row>
    <row r="8" spans="1:6" ht="30" customHeight="1" x14ac:dyDescent="0.25">
      <c r="A8" s="41" t="s">
        <v>4</v>
      </c>
      <c r="B8" s="49">
        <v>29000</v>
      </c>
      <c r="D8" s="41" t="s">
        <v>4</v>
      </c>
      <c r="E8" s="49">
        <v>25000</v>
      </c>
    </row>
    <row r="9" spans="1:6" ht="30" customHeight="1" x14ac:dyDescent="0.25">
      <c r="A9" s="41" t="s">
        <v>5</v>
      </c>
      <c r="B9" s="50">
        <v>54</v>
      </c>
      <c r="D9" s="41" t="s">
        <v>5</v>
      </c>
      <c r="E9" s="50">
        <v>51</v>
      </c>
    </row>
    <row r="10" spans="1:6" ht="30" customHeight="1" x14ac:dyDescent="0.25">
      <c r="A10" s="41" t="s">
        <v>11</v>
      </c>
      <c r="B10" s="51">
        <v>10000</v>
      </c>
      <c r="D10" s="41" t="s">
        <v>11</v>
      </c>
      <c r="E10" s="51">
        <v>10000</v>
      </c>
    </row>
    <row r="11" spans="1:6" ht="30" customHeight="1" x14ac:dyDescent="0.25">
      <c r="A11" s="41" t="s">
        <v>65</v>
      </c>
      <c r="B11" s="51" t="s">
        <v>56</v>
      </c>
      <c r="D11" s="41" t="s">
        <v>65</v>
      </c>
      <c r="E11" s="51" t="s">
        <v>55</v>
      </c>
    </row>
    <row r="12" spans="1:6" ht="30.75" customHeight="1" x14ac:dyDescent="0.25">
      <c r="A12" s="41" t="s">
        <v>6</v>
      </c>
      <c r="B12" s="43">
        <f>IF(B6="Class I (up to 8,000 lbs.) with battery &amp; charger",'RR Table'!B51,IF(B6="Class I (8,000-12,000 lbs.) with battery &amp; charger",'RR Table'!B52,IF(B6="Class I no battery",'RR Table'!B53,IF(B6="Class II with battery &amp; charger",'RR Table'!B54,IF(B6="Class III Walkies with battery &amp; charger",'RR Table'!B55,IF(B6="Class III Stacker Models with battery &amp; charger",'RR Table'!B56,IF(B6="Class IV under 8,000 lbs. &amp; all Class V (15,500 lbs and under)",'RR Table'!B57,IF(B6="Class IV 8,000 lbs. &amp; over",'RR Table'!B58, IF(B6="Attachments", 'RR Table'!B59)))))))))</f>
        <v>543.58949480142269</v>
      </c>
      <c r="D12" s="41" t="s">
        <v>6</v>
      </c>
      <c r="E12" s="46">
        <f>PMT(E5/12,E9,-E8,,E16)</f>
        <v>551.97865527325064</v>
      </c>
    </row>
    <row r="13" spans="1:6" ht="30" customHeight="1" thickBot="1" x14ac:dyDescent="0.3">
      <c r="A13" s="44" t="s">
        <v>7</v>
      </c>
      <c r="B13" s="45">
        <f>B12/B8</f>
        <v>1.8744465337980094E-2</v>
      </c>
      <c r="D13" s="44" t="s">
        <v>7</v>
      </c>
      <c r="E13" s="45">
        <f>E12/E8</f>
        <v>2.2079146210930024E-2</v>
      </c>
    </row>
    <row r="14" spans="1:6" ht="24" customHeight="1" thickTop="1" x14ac:dyDescent="0.2">
      <c r="A14" s="25"/>
      <c r="B14" s="26"/>
      <c r="D14" s="24"/>
      <c r="E14" s="24"/>
    </row>
    <row r="15" spans="1:6" ht="26.25" customHeight="1" x14ac:dyDescent="0.2">
      <c r="A15" s="52" t="s">
        <v>9</v>
      </c>
      <c r="B15" s="27"/>
      <c r="D15" s="24"/>
      <c r="E15" s="24"/>
    </row>
    <row r="16" spans="1:6" x14ac:dyDescent="0.2">
      <c r="E16" s="37">
        <f>VLOOKUP(E4,E17:F18,2,FALSE)</f>
        <v>0</v>
      </c>
      <c r="F16" s="28"/>
    </row>
    <row r="17" spans="1:6" x14ac:dyDescent="0.2">
      <c r="E17" s="28" t="s">
        <v>1</v>
      </c>
      <c r="F17" s="28">
        <v>1</v>
      </c>
    </row>
    <row r="18" spans="1:6" x14ac:dyDescent="0.2">
      <c r="C18" s="24"/>
      <c r="D18" s="36" t="s">
        <v>61</v>
      </c>
      <c r="E18" s="38" t="s">
        <v>0</v>
      </c>
      <c r="F18" s="28">
        <v>0</v>
      </c>
    </row>
    <row r="19" spans="1:6" x14ac:dyDescent="0.2">
      <c r="C19" s="23"/>
      <c r="D19" s="36" t="s">
        <v>62</v>
      </c>
      <c r="E19" s="23"/>
    </row>
    <row r="20" spans="1:6" x14ac:dyDescent="0.2">
      <c r="A20" s="32" t="s">
        <v>40</v>
      </c>
      <c r="B20" s="28">
        <v>4000</v>
      </c>
      <c r="C20" s="33">
        <v>12</v>
      </c>
      <c r="D20" s="24"/>
      <c r="E20" s="24"/>
    </row>
    <row r="21" spans="1:6" x14ac:dyDescent="0.2">
      <c r="A21" s="32" t="s">
        <v>41</v>
      </c>
      <c r="B21" s="28">
        <v>6000</v>
      </c>
      <c r="C21" s="33">
        <v>18</v>
      </c>
      <c r="D21" s="24"/>
      <c r="E21" s="24"/>
    </row>
    <row r="22" spans="1:6" x14ac:dyDescent="0.2">
      <c r="A22" s="32" t="s">
        <v>36</v>
      </c>
      <c r="B22" s="28">
        <v>8000</v>
      </c>
      <c r="C22" s="33">
        <v>24</v>
      </c>
      <c r="D22" s="24"/>
      <c r="E22" s="24"/>
    </row>
    <row r="23" spans="1:6" x14ac:dyDescent="0.2">
      <c r="A23" s="32" t="s">
        <v>37</v>
      </c>
      <c r="B23" s="29">
        <v>10000</v>
      </c>
      <c r="C23" s="33">
        <v>27</v>
      </c>
      <c r="D23" s="24"/>
      <c r="E23" s="24"/>
    </row>
    <row r="24" spans="1:6" x14ac:dyDescent="0.2">
      <c r="A24" s="32" t="s">
        <v>42</v>
      </c>
      <c r="B24" s="29">
        <v>12000</v>
      </c>
      <c r="C24" s="33">
        <v>30</v>
      </c>
      <c r="D24" s="24"/>
      <c r="E24" s="24"/>
    </row>
    <row r="25" spans="1:6" x14ac:dyDescent="0.2">
      <c r="A25" s="32" t="s">
        <v>38</v>
      </c>
      <c r="B25" s="29"/>
      <c r="C25" s="34">
        <v>36</v>
      </c>
    </row>
    <row r="26" spans="1:6" ht="25.5" x14ac:dyDescent="0.2">
      <c r="A26" s="32" t="s">
        <v>43</v>
      </c>
      <c r="B26" s="28"/>
      <c r="C26" s="34">
        <v>39</v>
      </c>
    </row>
    <row r="27" spans="1:6" x14ac:dyDescent="0.2">
      <c r="A27" s="32" t="s">
        <v>39</v>
      </c>
      <c r="B27" s="28" t="s">
        <v>33</v>
      </c>
      <c r="C27" s="34">
        <v>42</v>
      </c>
    </row>
    <row r="28" spans="1:6" x14ac:dyDescent="0.2">
      <c r="A28" s="39" t="s">
        <v>66</v>
      </c>
      <c r="B28" s="28" t="s">
        <v>34</v>
      </c>
      <c r="C28" s="34">
        <v>48</v>
      </c>
    </row>
    <row r="29" spans="1:6" x14ac:dyDescent="0.2">
      <c r="A29" s="24"/>
      <c r="B29" s="28" t="s">
        <v>35</v>
      </c>
      <c r="C29" s="34">
        <v>51</v>
      </c>
    </row>
    <row r="30" spans="1:6" x14ac:dyDescent="0.2">
      <c r="A30" s="23"/>
      <c r="C30" s="34">
        <v>54</v>
      </c>
    </row>
    <row r="31" spans="1:6" x14ac:dyDescent="0.2">
      <c r="A31" s="24"/>
      <c r="B31" s="30" t="s">
        <v>0</v>
      </c>
      <c r="C31" s="34">
        <v>60</v>
      </c>
    </row>
    <row r="32" spans="1:6" x14ac:dyDescent="0.2">
      <c r="A32" s="24"/>
      <c r="B32" s="30" t="s">
        <v>1</v>
      </c>
      <c r="C32" s="34">
        <v>63</v>
      </c>
    </row>
    <row r="33" spans="1:3" x14ac:dyDescent="0.2">
      <c r="A33" s="24"/>
      <c r="B33" s="24"/>
      <c r="C33" s="34">
        <v>66</v>
      </c>
    </row>
    <row r="34" spans="1:3" ht="25.5" customHeight="1" x14ac:dyDescent="0.2">
      <c r="C34" s="34">
        <v>72</v>
      </c>
    </row>
    <row r="44" spans="1:3" ht="80.25" customHeight="1" x14ac:dyDescent="0.2">
      <c r="A44" s="60" t="s">
        <v>70</v>
      </c>
      <c r="B44" s="61"/>
    </row>
    <row r="48" spans="1:3" x14ac:dyDescent="0.2">
      <c r="A48" s="28" t="s">
        <v>54</v>
      </c>
    </row>
    <row r="49" spans="1:1" x14ac:dyDescent="0.2">
      <c r="A49" s="28" t="s">
        <v>55</v>
      </c>
    </row>
    <row r="50" spans="1:1" x14ac:dyDescent="0.2">
      <c r="A50" s="28" t="s">
        <v>56</v>
      </c>
    </row>
    <row r="51" spans="1:1" x14ac:dyDescent="0.2">
      <c r="A51" s="28" t="s">
        <v>57</v>
      </c>
    </row>
    <row r="52" spans="1:1" x14ac:dyDescent="0.2">
      <c r="A52" s="28" t="s">
        <v>58</v>
      </c>
    </row>
  </sheetData>
  <sheetProtection password="954B" sheet="1" objects="1" scenarios="1"/>
  <protectedRanges>
    <protectedRange password="954B" sqref="B12:B13 E12:E13" name="Range2"/>
    <protectedRange password="954B" sqref="B5 E5" name="Range1"/>
  </protectedRanges>
  <mergeCells count="7">
    <mergeCell ref="D1:E1"/>
    <mergeCell ref="D2:E2"/>
    <mergeCell ref="D3:E3"/>
    <mergeCell ref="A44:B44"/>
    <mergeCell ref="A1:B1"/>
    <mergeCell ref="A2:B2"/>
    <mergeCell ref="A3:B3"/>
  </mergeCells>
  <phoneticPr fontId="2" type="noConversion"/>
  <dataValidations count="8">
    <dataValidation type="list" allowBlank="1" showInputMessage="1" showErrorMessage="1" sqref="E6">
      <formula1>$A$20:$A$28</formula1>
    </dataValidation>
    <dataValidation type="list" allowBlank="1" showInputMessage="1" showErrorMessage="1" sqref="B10 E10">
      <formula1>$B$20:$B$24</formula1>
    </dataValidation>
    <dataValidation type="list" allowBlank="1" showInputMessage="1" showErrorMessage="1" sqref="B4 E4">
      <formula1>$B$31:$B$32</formula1>
    </dataValidation>
    <dataValidation type="list" allowBlank="1" showInputMessage="1" showErrorMessage="1" sqref="B9">
      <formula1>$C$20:$C$34</formula1>
    </dataValidation>
    <dataValidation type="list" allowBlank="1" showInputMessage="1" showErrorMessage="1" sqref="B11 E11">
      <formula1>$A$48:$A$52</formula1>
    </dataValidation>
    <dataValidation type="list" allowBlank="1" showInputMessage="1" showErrorMessage="1" sqref="B7 E7">
      <formula1>$D$18:$D$19</formula1>
    </dataValidation>
    <dataValidation type="list" allowBlank="1" showInputMessage="1" showErrorMessage="1" sqref="E9">
      <formula1>$C$20:$C$31</formula1>
    </dataValidation>
    <dataValidation type="list" allowBlank="1" showInputMessage="1" showErrorMessage="1" sqref="B6">
      <formula1>$A$20:$A$28</formula1>
    </dataValidation>
  </dataValidations>
  <pageMargins left="0.75" right="0.75" top="1" bottom="1" header="0.5" footer="0.5"/>
  <pageSetup scale="47"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Z59"/>
  <sheetViews>
    <sheetView workbookViewId="0">
      <selection activeCell="A2" sqref="A2"/>
    </sheetView>
  </sheetViews>
  <sheetFormatPr defaultRowHeight="12.75" x14ac:dyDescent="0.2"/>
  <cols>
    <col min="1" max="1" width="26" customWidth="1"/>
    <col min="2" max="2" width="11.28515625" bestFit="1" customWidth="1"/>
    <col min="3" max="3" width="5.140625" customWidth="1"/>
    <col min="4" max="4" width="27" bestFit="1" customWidth="1"/>
    <col min="5" max="5" width="10.28515625" bestFit="1" customWidth="1"/>
    <col min="6" max="6" width="5.140625" customWidth="1"/>
    <col min="7" max="7" width="27" bestFit="1" customWidth="1"/>
    <col min="8" max="8" width="11.28515625" bestFit="1" customWidth="1"/>
    <col min="9" max="9" width="5.140625" customWidth="1"/>
    <col min="10" max="10" width="27" bestFit="1" customWidth="1"/>
    <col min="11" max="11" width="11.28515625" bestFit="1" customWidth="1"/>
    <col min="12" max="12" width="5.140625" customWidth="1"/>
    <col min="13" max="13" width="27" bestFit="1" customWidth="1"/>
    <col min="14" max="14" width="11.28515625" bestFit="1" customWidth="1"/>
    <col min="15" max="15" width="5.140625" customWidth="1"/>
    <col min="16" max="16" width="27" bestFit="1" customWidth="1"/>
    <col min="17" max="17" width="11.28515625" bestFit="1" customWidth="1"/>
    <col min="18" max="18" width="5.140625" customWidth="1"/>
    <col min="19" max="19" width="27" bestFit="1" customWidth="1"/>
    <col min="20" max="20" width="11.28515625" bestFit="1" customWidth="1"/>
    <col min="21" max="21" width="5.140625" customWidth="1"/>
    <col min="22" max="22" width="27" bestFit="1" customWidth="1"/>
    <col min="23" max="23" width="11.28515625" bestFit="1" customWidth="1"/>
    <col min="25" max="25" width="26" customWidth="1"/>
    <col min="26" max="26" width="11.28515625" bestFit="1" customWidth="1"/>
  </cols>
  <sheetData>
    <row r="1" spans="1:26" s="1" customFormat="1" ht="25.5" x14ac:dyDescent="0.2">
      <c r="A1" s="1" t="s">
        <v>51</v>
      </c>
      <c r="D1" s="1" t="s">
        <v>52</v>
      </c>
      <c r="G1" s="1" t="s">
        <v>27</v>
      </c>
      <c r="J1" s="1" t="s">
        <v>12</v>
      </c>
      <c r="M1" s="1" t="s">
        <v>13</v>
      </c>
      <c r="P1" s="1" t="s">
        <v>14</v>
      </c>
      <c r="S1" s="1" t="s">
        <v>15</v>
      </c>
      <c r="V1" s="1" t="s">
        <v>16</v>
      </c>
      <c r="Y1" s="1" t="s">
        <v>66</v>
      </c>
    </row>
    <row r="2" spans="1:26" x14ac:dyDescent="0.2">
      <c r="A2">
        <v>12</v>
      </c>
      <c r="B2" s="18">
        <v>5.8000000000000003E-2</v>
      </c>
      <c r="D2">
        <v>12</v>
      </c>
      <c r="E2" s="18">
        <v>5.8000000000000003E-2</v>
      </c>
      <c r="F2" s="18"/>
      <c r="G2">
        <v>12</v>
      </c>
      <c r="H2" s="18">
        <v>5.8000000000000003E-2</v>
      </c>
      <c r="J2">
        <v>12</v>
      </c>
      <c r="K2" s="18">
        <v>5.8000000000000003E-2</v>
      </c>
      <c r="M2">
        <v>12</v>
      </c>
      <c r="N2" s="18">
        <v>5.8000000000000003E-2</v>
      </c>
      <c r="P2">
        <v>12</v>
      </c>
      <c r="Q2" s="18">
        <v>5.8000000000000003E-2</v>
      </c>
      <c r="S2">
        <v>12</v>
      </c>
      <c r="T2" s="18">
        <v>5.8000000000000003E-2</v>
      </c>
      <c r="V2">
        <v>12</v>
      </c>
      <c r="W2" s="18">
        <v>5.8000000000000003E-2</v>
      </c>
      <c r="Y2">
        <v>12</v>
      </c>
      <c r="Z2" s="18">
        <v>5.8000000000000003E-2</v>
      </c>
    </row>
    <row r="3" spans="1:26" x14ac:dyDescent="0.2">
      <c r="A3">
        <v>18</v>
      </c>
      <c r="B3" s="18">
        <v>5.8000000000000003E-2</v>
      </c>
      <c r="D3">
        <v>18</v>
      </c>
      <c r="E3" s="18">
        <v>5.8000000000000003E-2</v>
      </c>
      <c r="F3" s="18"/>
      <c r="G3">
        <v>18</v>
      </c>
      <c r="H3" s="18">
        <v>5.8000000000000003E-2</v>
      </c>
      <c r="J3">
        <v>18</v>
      </c>
      <c r="K3" s="18">
        <v>5.8000000000000003E-2</v>
      </c>
      <c r="M3">
        <v>18</v>
      </c>
      <c r="N3" s="18">
        <v>5.8000000000000003E-2</v>
      </c>
      <c r="P3">
        <v>18</v>
      </c>
      <c r="Q3" s="18">
        <v>5.8000000000000003E-2</v>
      </c>
      <c r="S3">
        <v>18</v>
      </c>
      <c r="T3" s="18">
        <v>5.8000000000000003E-2</v>
      </c>
      <c r="V3">
        <v>18</v>
      </c>
      <c r="W3" s="18">
        <v>5.8000000000000003E-2</v>
      </c>
      <c r="Y3">
        <v>18</v>
      </c>
      <c r="Z3" s="18">
        <v>5.8000000000000003E-2</v>
      </c>
    </row>
    <row r="4" spans="1:26" x14ac:dyDescent="0.2">
      <c r="A4">
        <v>24</v>
      </c>
      <c r="B4" s="18">
        <v>5.8000000000000003E-2</v>
      </c>
      <c r="C4" s="11"/>
      <c r="D4">
        <v>24</v>
      </c>
      <c r="E4" s="18">
        <v>5.8000000000000003E-2</v>
      </c>
      <c r="F4" s="18"/>
      <c r="G4">
        <v>24</v>
      </c>
      <c r="H4" s="18">
        <v>5.8000000000000003E-2</v>
      </c>
      <c r="I4" s="11"/>
      <c r="J4">
        <v>24</v>
      </c>
      <c r="K4" s="18">
        <v>5.8000000000000003E-2</v>
      </c>
      <c r="M4">
        <v>24</v>
      </c>
      <c r="N4" s="18">
        <v>5.8000000000000003E-2</v>
      </c>
      <c r="P4">
        <v>24</v>
      </c>
      <c r="Q4" s="18">
        <v>5.8000000000000003E-2</v>
      </c>
      <c r="S4">
        <v>24</v>
      </c>
      <c r="T4" s="18">
        <v>5.8000000000000003E-2</v>
      </c>
      <c r="V4">
        <v>24</v>
      </c>
      <c r="W4" s="18">
        <v>5.8000000000000003E-2</v>
      </c>
      <c r="Y4">
        <v>24</v>
      </c>
      <c r="Z4" s="18">
        <v>5.8000000000000003E-2</v>
      </c>
    </row>
    <row r="5" spans="1:26" x14ac:dyDescent="0.2">
      <c r="A5">
        <v>27</v>
      </c>
      <c r="B5" s="18">
        <v>5.8000000000000003E-2</v>
      </c>
      <c r="C5" s="11"/>
      <c r="D5">
        <v>27</v>
      </c>
      <c r="E5" s="18">
        <v>5.8000000000000003E-2</v>
      </c>
      <c r="F5" s="18"/>
      <c r="G5">
        <v>27</v>
      </c>
      <c r="H5" s="18">
        <v>5.8000000000000003E-2</v>
      </c>
      <c r="I5" s="11"/>
      <c r="J5">
        <v>27</v>
      </c>
      <c r="K5" s="18">
        <v>5.8000000000000003E-2</v>
      </c>
      <c r="M5">
        <v>27</v>
      </c>
      <c r="N5" s="18">
        <v>5.8000000000000003E-2</v>
      </c>
      <c r="P5">
        <v>27</v>
      </c>
      <c r="Q5" s="18">
        <v>5.8000000000000003E-2</v>
      </c>
      <c r="S5">
        <v>27</v>
      </c>
      <c r="T5" s="18">
        <v>5.8000000000000003E-2</v>
      </c>
      <c r="V5">
        <v>27</v>
      </c>
      <c r="W5" s="18">
        <v>5.8000000000000003E-2</v>
      </c>
      <c r="Y5">
        <v>27</v>
      </c>
      <c r="Z5" s="18">
        <v>5.8000000000000003E-2</v>
      </c>
    </row>
    <row r="6" spans="1:26" x14ac:dyDescent="0.2">
      <c r="A6">
        <v>30</v>
      </c>
      <c r="B6" s="18">
        <v>5.8000000000000003E-2</v>
      </c>
      <c r="C6" s="11"/>
      <c r="D6">
        <v>30</v>
      </c>
      <c r="E6" s="18">
        <v>5.8000000000000003E-2</v>
      </c>
      <c r="F6" s="18"/>
      <c r="G6">
        <v>30</v>
      </c>
      <c r="H6" s="18">
        <v>5.8000000000000003E-2</v>
      </c>
      <c r="I6" s="11"/>
      <c r="J6">
        <v>30</v>
      </c>
      <c r="K6" s="18">
        <v>5.8000000000000003E-2</v>
      </c>
      <c r="M6">
        <v>30</v>
      </c>
      <c r="N6" s="18">
        <v>5.8000000000000003E-2</v>
      </c>
      <c r="P6">
        <v>30</v>
      </c>
      <c r="Q6" s="18">
        <v>5.8000000000000003E-2</v>
      </c>
      <c r="S6">
        <v>30</v>
      </c>
      <c r="T6" s="18">
        <v>5.8000000000000003E-2</v>
      </c>
      <c r="V6">
        <v>30</v>
      </c>
      <c r="W6" s="18">
        <v>5.8000000000000003E-2</v>
      </c>
      <c r="Y6">
        <v>30</v>
      </c>
      <c r="Z6" s="18">
        <v>5.8000000000000003E-2</v>
      </c>
    </row>
    <row r="7" spans="1:26" x14ac:dyDescent="0.2">
      <c r="A7">
        <v>36</v>
      </c>
      <c r="B7" s="18">
        <v>5.8000000000000003E-2</v>
      </c>
      <c r="D7">
        <v>36</v>
      </c>
      <c r="E7" s="18">
        <v>5.8000000000000003E-2</v>
      </c>
      <c r="F7" s="18"/>
      <c r="G7">
        <v>36</v>
      </c>
      <c r="H7" s="18">
        <v>5.8000000000000003E-2</v>
      </c>
      <c r="J7">
        <v>36</v>
      </c>
      <c r="K7" s="18">
        <v>5.8000000000000003E-2</v>
      </c>
      <c r="M7">
        <v>36</v>
      </c>
      <c r="N7" s="18">
        <v>5.8000000000000003E-2</v>
      </c>
      <c r="P7">
        <v>36</v>
      </c>
      <c r="Q7" s="18">
        <v>5.8000000000000003E-2</v>
      </c>
      <c r="S7">
        <v>36</v>
      </c>
      <c r="T7" s="18">
        <v>5.8000000000000003E-2</v>
      </c>
      <c r="V7">
        <v>36</v>
      </c>
      <c r="W7" s="18">
        <v>5.8000000000000003E-2</v>
      </c>
      <c r="Y7">
        <v>36</v>
      </c>
      <c r="Z7" s="18">
        <v>5.8000000000000003E-2</v>
      </c>
    </row>
    <row r="8" spans="1:26" x14ac:dyDescent="0.2">
      <c r="A8">
        <v>39</v>
      </c>
      <c r="B8" s="18">
        <v>5.8000000000000003E-2</v>
      </c>
      <c r="D8">
        <v>39</v>
      </c>
      <c r="E8" s="18">
        <v>5.8000000000000003E-2</v>
      </c>
      <c r="F8" s="18"/>
      <c r="G8">
        <v>39</v>
      </c>
      <c r="H8" s="18">
        <v>5.8000000000000003E-2</v>
      </c>
      <c r="J8">
        <v>39</v>
      </c>
      <c r="K8" s="18">
        <v>5.8000000000000003E-2</v>
      </c>
      <c r="M8">
        <v>39</v>
      </c>
      <c r="N8" s="18">
        <v>5.8000000000000003E-2</v>
      </c>
      <c r="P8">
        <v>39</v>
      </c>
      <c r="Q8" s="18">
        <v>5.8000000000000003E-2</v>
      </c>
      <c r="S8">
        <v>39</v>
      </c>
      <c r="T8" s="18">
        <v>5.8000000000000003E-2</v>
      </c>
      <c r="V8">
        <v>39</v>
      </c>
      <c r="W8" s="18">
        <v>5.8000000000000003E-2</v>
      </c>
      <c r="Y8">
        <v>39</v>
      </c>
      <c r="Z8" s="18">
        <v>5.8000000000000003E-2</v>
      </c>
    </row>
    <row r="9" spans="1:26" x14ac:dyDescent="0.2">
      <c r="A9">
        <v>42</v>
      </c>
      <c r="B9" s="18">
        <v>5.8000000000000003E-2</v>
      </c>
      <c r="D9">
        <v>42</v>
      </c>
      <c r="E9" s="18">
        <v>5.8000000000000003E-2</v>
      </c>
      <c r="F9" s="18"/>
      <c r="G9">
        <v>42</v>
      </c>
      <c r="H9" s="18">
        <v>5.8000000000000003E-2</v>
      </c>
      <c r="J9">
        <v>42</v>
      </c>
      <c r="K9" s="18">
        <v>5.8000000000000003E-2</v>
      </c>
      <c r="M9">
        <v>42</v>
      </c>
      <c r="N9" s="18">
        <v>5.8000000000000003E-2</v>
      </c>
      <c r="P9">
        <v>42</v>
      </c>
      <c r="Q9" s="18">
        <v>5.8000000000000003E-2</v>
      </c>
      <c r="S9">
        <v>42</v>
      </c>
      <c r="T9" s="18">
        <v>5.8000000000000003E-2</v>
      </c>
      <c r="V9">
        <v>42</v>
      </c>
      <c r="W9" s="18">
        <v>5.8000000000000003E-2</v>
      </c>
      <c r="Y9">
        <v>42</v>
      </c>
      <c r="Z9" s="18">
        <v>5.8000000000000003E-2</v>
      </c>
    </row>
    <row r="10" spans="1:26" x14ac:dyDescent="0.2">
      <c r="A10">
        <v>48</v>
      </c>
      <c r="B10" s="18">
        <v>5.8000000000000003E-2</v>
      </c>
      <c r="C10" s="11"/>
      <c r="D10">
        <v>48</v>
      </c>
      <c r="E10" s="18">
        <v>5.8000000000000003E-2</v>
      </c>
      <c r="F10" s="18"/>
      <c r="G10">
        <v>48</v>
      </c>
      <c r="H10" s="18">
        <v>5.8000000000000003E-2</v>
      </c>
      <c r="I10" s="11"/>
      <c r="J10">
        <v>48</v>
      </c>
      <c r="K10" s="18">
        <v>5.8000000000000003E-2</v>
      </c>
      <c r="M10">
        <v>48</v>
      </c>
      <c r="N10" s="18">
        <v>5.8000000000000003E-2</v>
      </c>
      <c r="P10">
        <v>48</v>
      </c>
      <c r="Q10" s="18">
        <v>5.8000000000000003E-2</v>
      </c>
      <c r="S10">
        <v>48</v>
      </c>
      <c r="T10" s="18">
        <v>5.8000000000000003E-2</v>
      </c>
      <c r="V10">
        <v>48</v>
      </c>
      <c r="W10" s="18">
        <v>5.8000000000000003E-2</v>
      </c>
      <c r="Y10">
        <v>48</v>
      </c>
      <c r="Z10" s="18">
        <v>5.8000000000000003E-2</v>
      </c>
    </row>
    <row r="11" spans="1:26" x14ac:dyDescent="0.2">
      <c r="A11">
        <v>51</v>
      </c>
      <c r="B11" s="18">
        <v>5.8000000000000003E-2</v>
      </c>
      <c r="C11" s="11"/>
      <c r="D11">
        <v>51</v>
      </c>
      <c r="E11" s="18">
        <v>5.8000000000000003E-2</v>
      </c>
      <c r="F11" s="18"/>
      <c r="G11">
        <v>51</v>
      </c>
      <c r="H11" s="18">
        <v>5.8000000000000003E-2</v>
      </c>
      <c r="I11" s="11"/>
      <c r="J11">
        <v>51</v>
      </c>
      <c r="K11" s="18">
        <v>5.8000000000000003E-2</v>
      </c>
      <c r="M11">
        <v>51</v>
      </c>
      <c r="N11" s="18">
        <v>5.8000000000000003E-2</v>
      </c>
      <c r="P11">
        <v>51</v>
      </c>
      <c r="Q11" s="18">
        <v>5.8000000000000003E-2</v>
      </c>
      <c r="S11">
        <v>51</v>
      </c>
      <c r="T11" s="18">
        <v>5.8000000000000003E-2</v>
      </c>
      <c r="V11">
        <v>51</v>
      </c>
      <c r="W11" s="18">
        <v>5.8000000000000003E-2</v>
      </c>
      <c r="Y11">
        <v>51</v>
      </c>
      <c r="Z11" s="18">
        <v>5.8000000000000003E-2</v>
      </c>
    </row>
    <row r="12" spans="1:26" x14ac:dyDescent="0.2">
      <c r="A12">
        <v>54</v>
      </c>
      <c r="B12" s="18">
        <v>5.8000000000000003E-2</v>
      </c>
      <c r="C12" s="11"/>
      <c r="D12">
        <v>54</v>
      </c>
      <c r="E12" s="18">
        <v>5.8000000000000003E-2</v>
      </c>
      <c r="F12" s="18"/>
      <c r="G12">
        <v>54</v>
      </c>
      <c r="H12" s="18">
        <v>5.8000000000000003E-2</v>
      </c>
      <c r="I12" s="11"/>
      <c r="J12">
        <v>54</v>
      </c>
      <c r="K12" s="18">
        <v>5.8000000000000003E-2</v>
      </c>
      <c r="M12">
        <v>54</v>
      </c>
      <c r="N12" s="18">
        <v>5.8000000000000003E-2</v>
      </c>
      <c r="P12">
        <v>54</v>
      </c>
      <c r="Q12" s="18">
        <v>5.8000000000000003E-2</v>
      </c>
      <c r="S12">
        <v>54</v>
      </c>
      <c r="T12" s="18">
        <v>5.8000000000000003E-2</v>
      </c>
      <c r="V12">
        <v>54</v>
      </c>
      <c r="W12" s="18">
        <v>5.8000000000000003E-2</v>
      </c>
      <c r="Y12">
        <v>54</v>
      </c>
      <c r="Z12" s="18">
        <v>5.8000000000000003E-2</v>
      </c>
    </row>
    <row r="13" spans="1:26" x14ac:dyDescent="0.2">
      <c r="A13">
        <v>60</v>
      </c>
      <c r="B13" s="18">
        <v>5.8000000000000003E-2</v>
      </c>
      <c r="C13" s="11"/>
      <c r="D13">
        <v>60</v>
      </c>
      <c r="E13" s="18">
        <v>5.8000000000000003E-2</v>
      </c>
      <c r="F13" s="18"/>
      <c r="G13">
        <v>60</v>
      </c>
      <c r="H13" s="18">
        <v>5.8000000000000003E-2</v>
      </c>
      <c r="I13" s="11"/>
      <c r="J13">
        <v>60</v>
      </c>
      <c r="K13" s="18">
        <v>5.8000000000000003E-2</v>
      </c>
      <c r="M13">
        <v>60</v>
      </c>
      <c r="N13" s="18">
        <v>5.8000000000000003E-2</v>
      </c>
      <c r="P13">
        <v>60</v>
      </c>
      <c r="Q13" s="18">
        <v>5.8000000000000003E-2</v>
      </c>
      <c r="S13">
        <v>60</v>
      </c>
      <c r="T13" s="18">
        <v>5.8000000000000003E-2</v>
      </c>
      <c r="V13">
        <v>60</v>
      </c>
      <c r="W13" s="18">
        <v>5.8000000000000003E-2</v>
      </c>
      <c r="Y13">
        <v>60</v>
      </c>
      <c r="Z13" s="18">
        <v>5.8000000000000003E-2</v>
      </c>
    </row>
    <row r="14" spans="1:26" x14ac:dyDescent="0.2">
      <c r="A14">
        <v>63</v>
      </c>
      <c r="B14" s="18">
        <v>5.8000000000000003E-2</v>
      </c>
      <c r="C14" s="11"/>
      <c r="D14">
        <v>63</v>
      </c>
      <c r="E14" s="18">
        <v>5.8000000000000003E-2</v>
      </c>
      <c r="F14" s="18"/>
      <c r="G14">
        <v>63</v>
      </c>
      <c r="H14" s="18">
        <v>5.8000000000000003E-2</v>
      </c>
      <c r="I14" s="11"/>
      <c r="J14">
        <v>63</v>
      </c>
      <c r="K14" s="18">
        <v>5.8000000000000003E-2</v>
      </c>
      <c r="M14">
        <v>63</v>
      </c>
      <c r="N14" s="18">
        <v>5.8000000000000003E-2</v>
      </c>
      <c r="P14">
        <v>63</v>
      </c>
      <c r="Q14" s="18">
        <v>5.8000000000000003E-2</v>
      </c>
      <c r="S14">
        <v>63</v>
      </c>
      <c r="T14" s="18">
        <v>5.8000000000000003E-2</v>
      </c>
      <c r="V14">
        <v>63</v>
      </c>
      <c r="W14" s="18">
        <v>5.8000000000000003E-2</v>
      </c>
      <c r="Y14">
        <v>63</v>
      </c>
      <c r="Z14" s="18">
        <v>5.8000000000000003E-2</v>
      </c>
    </row>
    <row r="15" spans="1:26" x14ac:dyDescent="0.2">
      <c r="A15">
        <v>66</v>
      </c>
      <c r="B15" s="18">
        <v>5.8000000000000003E-2</v>
      </c>
      <c r="C15" s="11"/>
      <c r="D15">
        <v>66</v>
      </c>
      <c r="E15" s="18">
        <v>5.8000000000000003E-2</v>
      </c>
      <c r="F15" s="18"/>
      <c r="G15">
        <v>66</v>
      </c>
      <c r="H15" s="18">
        <v>5.8000000000000003E-2</v>
      </c>
      <c r="I15" s="11"/>
      <c r="J15">
        <v>66</v>
      </c>
      <c r="K15" s="18">
        <v>5.8000000000000003E-2</v>
      </c>
      <c r="M15">
        <v>66</v>
      </c>
      <c r="N15" s="18">
        <v>5.8000000000000003E-2</v>
      </c>
      <c r="P15">
        <v>66</v>
      </c>
      <c r="Q15" s="18">
        <v>5.8000000000000003E-2</v>
      </c>
      <c r="S15">
        <v>66</v>
      </c>
      <c r="T15" s="18">
        <v>5.8000000000000003E-2</v>
      </c>
      <c r="V15">
        <v>66</v>
      </c>
      <c r="W15" s="18">
        <v>5.8000000000000003E-2</v>
      </c>
      <c r="Y15">
        <v>66</v>
      </c>
      <c r="Z15" s="18">
        <v>5.8000000000000003E-2</v>
      </c>
    </row>
    <row r="16" spans="1:26" x14ac:dyDescent="0.2">
      <c r="A16">
        <v>72</v>
      </c>
      <c r="B16" s="18">
        <v>5.8000000000000003E-2</v>
      </c>
      <c r="C16" s="11"/>
      <c r="D16">
        <v>72</v>
      </c>
      <c r="E16" s="18">
        <v>5.8000000000000003E-2</v>
      </c>
      <c r="F16" s="18"/>
      <c r="G16">
        <v>72</v>
      </c>
      <c r="H16" s="18">
        <v>5.8000000000000003E-2</v>
      </c>
      <c r="I16" s="11"/>
      <c r="J16">
        <v>72</v>
      </c>
      <c r="K16" s="18">
        <v>5.8000000000000003E-2</v>
      </c>
      <c r="M16">
        <v>72</v>
      </c>
      <c r="N16" s="18">
        <v>5.8000000000000003E-2</v>
      </c>
      <c r="P16">
        <v>72</v>
      </c>
      <c r="Q16" s="18">
        <v>5.8000000000000003E-2</v>
      </c>
      <c r="S16">
        <v>72</v>
      </c>
      <c r="T16" s="18">
        <v>5.8000000000000003E-2</v>
      </c>
      <c r="V16">
        <v>72</v>
      </c>
      <c r="W16" s="18">
        <v>5.8000000000000003E-2</v>
      </c>
      <c r="Y16">
        <v>72</v>
      </c>
      <c r="Z16" s="18">
        <v>5.8000000000000003E-2</v>
      </c>
    </row>
    <row r="17" spans="1:26" x14ac:dyDescent="0.2">
      <c r="B17" s="11"/>
      <c r="C17" s="11"/>
      <c r="E17" s="11"/>
      <c r="F17" s="11"/>
      <c r="H17" s="11"/>
      <c r="I17" s="11"/>
      <c r="K17" s="11"/>
      <c r="N17" s="11"/>
      <c r="Q17" s="11"/>
      <c r="T17" s="11"/>
      <c r="W17" s="11"/>
      <c r="Z17" s="11"/>
    </row>
    <row r="18" spans="1:26" x14ac:dyDescent="0.2">
      <c r="B18" s="11"/>
      <c r="C18" s="11"/>
      <c r="E18" s="11"/>
      <c r="F18" s="11"/>
      <c r="H18" s="11"/>
      <c r="I18" s="11"/>
      <c r="K18" s="11"/>
      <c r="N18" s="11"/>
      <c r="Q18" s="11"/>
      <c r="T18" s="11"/>
      <c r="W18" s="11"/>
      <c r="Z18" s="11"/>
    </row>
    <row r="19" spans="1:26" x14ac:dyDescent="0.2">
      <c r="B19" s="11"/>
      <c r="C19" s="11"/>
      <c r="E19" s="11"/>
      <c r="F19" s="11"/>
      <c r="H19" s="11"/>
      <c r="I19" s="11"/>
      <c r="K19" s="11"/>
      <c r="N19" s="11"/>
      <c r="Q19" s="11"/>
      <c r="T19" s="11"/>
      <c r="W19" s="11"/>
      <c r="Z19" s="11"/>
    </row>
    <row r="20" spans="1:26" x14ac:dyDescent="0.2">
      <c r="C20" s="11"/>
      <c r="H20" s="11"/>
      <c r="I20" s="11"/>
      <c r="K20" s="11"/>
      <c r="N20" s="11"/>
      <c r="Q20" s="11"/>
      <c r="T20" s="11"/>
      <c r="W20" s="11"/>
    </row>
    <row r="21" spans="1:26" x14ac:dyDescent="0.2">
      <c r="C21" s="11"/>
      <c r="H21" s="11"/>
      <c r="I21" s="11"/>
      <c r="K21" s="11"/>
      <c r="N21" s="11"/>
      <c r="Q21" s="11"/>
      <c r="T21" s="11"/>
      <c r="W21" s="11"/>
    </row>
    <row r="22" spans="1:26" x14ac:dyDescent="0.2">
      <c r="A22" t="s">
        <v>29</v>
      </c>
      <c r="B22" s="12" t="s">
        <v>32</v>
      </c>
      <c r="C22" s="11"/>
      <c r="D22" t="s">
        <v>29</v>
      </c>
      <c r="E22" s="12" t="s">
        <v>32</v>
      </c>
      <c r="F22" s="12"/>
      <c r="G22" t="s">
        <v>29</v>
      </c>
      <c r="H22" s="12" t="str">
        <f>'[1]Residual Calculation'!B8</f>
        <v>FMV</v>
      </c>
      <c r="I22" s="11"/>
      <c r="J22" t="s">
        <v>29</v>
      </c>
      <c r="K22" s="12" t="str">
        <f>'[1]Residual Calculation'!B8</f>
        <v>FMV</v>
      </c>
      <c r="M22" t="s">
        <v>29</v>
      </c>
      <c r="N22" s="12" t="str">
        <f>'[1]Residual Calculation'!B8</f>
        <v>FMV</v>
      </c>
      <c r="P22" t="s">
        <v>29</v>
      </c>
      <c r="Q22" s="12" t="str">
        <f>'[1]Residual Calculation'!B8</f>
        <v>FMV</v>
      </c>
      <c r="S22" t="s">
        <v>29</v>
      </c>
      <c r="T22" s="12" t="s">
        <v>32</v>
      </c>
      <c r="V22" t="s">
        <v>29</v>
      </c>
      <c r="W22" s="12" t="s">
        <v>32</v>
      </c>
      <c r="Y22" t="s">
        <v>29</v>
      </c>
      <c r="Z22" s="12" t="s">
        <v>32</v>
      </c>
    </row>
    <row r="23" spans="1:26" x14ac:dyDescent="0.2">
      <c r="A23" s="19">
        <f>'Hyster Capital Calculator'!B9</f>
        <v>54</v>
      </c>
      <c r="B23" s="18">
        <f>VLOOKUP(A23,A2:B16,2,FALSE)</f>
        <v>5.8000000000000003E-2</v>
      </c>
      <c r="C23" s="11"/>
      <c r="D23" s="19">
        <f>'Hyster Capital Calculator'!B9</f>
        <v>54</v>
      </c>
      <c r="E23" s="18">
        <f>VLOOKUP(D23,D2:E16,2,FALSE)</f>
        <v>5.8000000000000003E-2</v>
      </c>
      <c r="F23" s="18"/>
      <c r="G23">
        <f>'Hyster Capital Calculator'!B9</f>
        <v>54</v>
      </c>
      <c r="H23" s="18">
        <f>VLOOKUP(G23,G2:H16,2,FALSE)</f>
        <v>5.8000000000000003E-2</v>
      </c>
      <c r="I23" s="11"/>
      <c r="J23">
        <f>'Hyster Capital Calculator'!B9</f>
        <v>54</v>
      </c>
      <c r="K23" s="18">
        <f>VLOOKUP(J23,J2:K16,2,FALSE)</f>
        <v>5.8000000000000003E-2</v>
      </c>
      <c r="M23">
        <f>'Hyster Capital Calculator'!B9</f>
        <v>54</v>
      </c>
      <c r="N23" s="18">
        <f>VLOOKUP(M23,M2:N16,2,FALSE)</f>
        <v>5.8000000000000003E-2</v>
      </c>
      <c r="P23">
        <f>'Hyster Capital Calculator'!B9</f>
        <v>54</v>
      </c>
      <c r="Q23" s="18">
        <f>VLOOKUP(P23,P2:Q16,2,FALSE)</f>
        <v>5.8000000000000003E-2</v>
      </c>
      <c r="S23">
        <f>'Hyster Capital Calculator'!B9</f>
        <v>54</v>
      </c>
      <c r="T23" s="18">
        <f>VLOOKUP(S23,S2:T16,2,FALSE)</f>
        <v>5.8000000000000003E-2</v>
      </c>
      <c r="V23">
        <f>'Hyster Capital Calculator'!B9</f>
        <v>54</v>
      </c>
      <c r="W23" s="18">
        <f>VLOOKUP(V23,V2:W16,2,FALSE)</f>
        <v>5.8000000000000003E-2</v>
      </c>
      <c r="Y23">
        <f>'Hyster Capital Calculator'!B9</f>
        <v>54</v>
      </c>
      <c r="Z23" s="18">
        <f>VLOOKUP(Y23,Y2:Z16,2,FALSE)</f>
        <v>5.8000000000000003E-2</v>
      </c>
    </row>
    <row r="24" spans="1:26" x14ac:dyDescent="0.2">
      <c r="A24">
        <f>'Hyster Capital Calculator'!B10</f>
        <v>10000</v>
      </c>
      <c r="B24" s="11">
        <f>VLOOKUP(A24,A35:B39,2,FALSE)</f>
        <v>0.27</v>
      </c>
      <c r="C24" s="11"/>
      <c r="D24">
        <f>'Hyster Capital Calculator'!B10</f>
        <v>10000</v>
      </c>
      <c r="E24" s="11">
        <f>VLOOKUP(D24,D35:E39,2,FALSE)</f>
        <v>0.14000000000000001</v>
      </c>
      <c r="F24" s="11"/>
      <c r="G24">
        <f>'Hyster Capital Calculator'!B10</f>
        <v>10000</v>
      </c>
      <c r="H24" s="11">
        <f>VLOOKUP(G24,G35:H39,2,FALSE)</f>
        <v>0.1</v>
      </c>
      <c r="I24" s="11"/>
      <c r="J24">
        <f>'Hyster Capital Calculator'!B10</f>
        <v>10000</v>
      </c>
      <c r="K24" s="11">
        <f>VLOOKUP(J24,J35:K39,2,FALSE)</f>
        <v>0.16</v>
      </c>
      <c r="M24">
        <f>'Hyster Capital Calculator'!B10</f>
        <v>10000</v>
      </c>
      <c r="N24" s="11">
        <f>VLOOKUP(M24,M35:N39,2,FALSE)</f>
        <v>0</v>
      </c>
      <c r="P24">
        <f>'Hyster Capital Calculator'!B10</f>
        <v>10000</v>
      </c>
      <c r="Q24" s="11">
        <f>VLOOKUP(P24,P35:Q39,2,FALSE)</f>
        <v>0.1</v>
      </c>
      <c r="S24">
        <f>'Hyster Capital Calculator'!B10</f>
        <v>10000</v>
      </c>
      <c r="T24" s="11">
        <f>VLOOKUP(S24,S35:T39,2,FALSE)</f>
        <v>0.27</v>
      </c>
      <c r="V24">
        <f>'Hyster Capital Calculator'!B10</f>
        <v>10000</v>
      </c>
      <c r="W24" s="11">
        <f>VLOOKUP(V24,V35:W39,2,FALSE)</f>
        <v>0.22</v>
      </c>
      <c r="Y24">
        <f>'Hyster Capital Calculator'!B10</f>
        <v>10000</v>
      </c>
      <c r="Z24" s="11">
        <f>VLOOKUP(Y24,Y35:Z39,2,FALSE)</f>
        <v>0.05</v>
      </c>
    </row>
    <row r="25" spans="1:26" x14ac:dyDescent="0.2">
      <c r="A25" s="20">
        <f>'Hyster Capital Calculator'!B8</f>
        <v>29000</v>
      </c>
      <c r="B25" s="13">
        <f>A25*B24</f>
        <v>7830.0000000000009</v>
      </c>
      <c r="C25" s="11"/>
      <c r="D25" s="20">
        <f>'Hyster Capital Calculator'!B8</f>
        <v>29000</v>
      </c>
      <c r="E25" s="13">
        <f>D25*E24</f>
        <v>4060.0000000000005</v>
      </c>
      <c r="F25" s="13"/>
      <c r="G25" s="20">
        <f>'Hyster Capital Calculator'!B8</f>
        <v>29000</v>
      </c>
      <c r="H25" s="13">
        <f>G25*H24</f>
        <v>2900</v>
      </c>
      <c r="I25" s="11"/>
      <c r="J25" s="20">
        <f>'Hyster Capital Calculator'!B8</f>
        <v>29000</v>
      </c>
      <c r="K25" s="13">
        <f>J25*K24</f>
        <v>4640</v>
      </c>
      <c r="M25" s="20">
        <f>'Hyster Capital Calculator'!B8</f>
        <v>29000</v>
      </c>
      <c r="N25" s="13">
        <f>M25*N24</f>
        <v>0</v>
      </c>
      <c r="P25" s="20">
        <f>'Hyster Capital Calculator'!B8</f>
        <v>29000</v>
      </c>
      <c r="Q25" s="13">
        <f>P25*Q24</f>
        <v>2900</v>
      </c>
      <c r="S25" s="20">
        <f>'Hyster Capital Calculator'!B8</f>
        <v>29000</v>
      </c>
      <c r="T25" s="13">
        <f>S25*T24</f>
        <v>7830.0000000000009</v>
      </c>
      <c r="V25" s="20">
        <f>'Hyster Capital Calculator'!B8</f>
        <v>29000</v>
      </c>
      <c r="W25" s="13">
        <f>V25*W24</f>
        <v>6380</v>
      </c>
      <c r="Y25" s="20">
        <f>'Hyster Capital Calculator'!B8</f>
        <v>29000</v>
      </c>
      <c r="Z25" s="13">
        <f>Y25*Z24</f>
        <v>1450</v>
      </c>
    </row>
    <row r="26" spans="1:26" x14ac:dyDescent="0.2">
      <c r="A26" s="20" t="str">
        <f>'Hyster Capital Calculator'!B11</f>
        <v>Cooler/Refrigerated Application</v>
      </c>
      <c r="B26" s="11">
        <f>VLOOKUP(A26,A41:B45,2,FALSE)</f>
        <v>0.9</v>
      </c>
      <c r="C26" s="11"/>
      <c r="D26" s="20" t="str">
        <f>'Hyster Capital Calculator'!B11</f>
        <v>Cooler/Refrigerated Application</v>
      </c>
      <c r="E26" s="11">
        <f>VLOOKUP(D26,D41:E45,2,FALSE)</f>
        <v>0.9</v>
      </c>
      <c r="F26" s="13"/>
      <c r="G26" s="20" t="str">
        <f>'Hyster Capital Calculator'!B11</f>
        <v>Cooler/Refrigerated Application</v>
      </c>
      <c r="H26" s="11">
        <f>VLOOKUP(G26,G41:H45,2,FALSE)</f>
        <v>0.9</v>
      </c>
      <c r="I26" s="11"/>
      <c r="J26" s="20" t="str">
        <f>'Hyster Capital Calculator'!B11</f>
        <v>Cooler/Refrigerated Application</v>
      </c>
      <c r="K26" s="11">
        <f>VLOOKUP(J26,J41:K45,2,FALSE)</f>
        <v>0.9</v>
      </c>
      <c r="M26" s="20" t="str">
        <f>'Hyster Capital Calculator'!B11</f>
        <v>Cooler/Refrigerated Application</v>
      </c>
      <c r="N26" s="11">
        <f>VLOOKUP(M26,M41:N45,2,FALSE)</f>
        <v>0.9</v>
      </c>
      <c r="P26" s="20" t="str">
        <f>'Hyster Capital Calculator'!B11</f>
        <v>Cooler/Refrigerated Application</v>
      </c>
      <c r="Q26" s="11">
        <f>VLOOKUP(P26,P41:Q45,2,FALSE)</f>
        <v>0.9</v>
      </c>
      <c r="S26" s="20" t="str">
        <f>'Hyster Capital Calculator'!B11</f>
        <v>Cooler/Refrigerated Application</v>
      </c>
      <c r="T26" s="11">
        <f>VLOOKUP(S26,S41:T45,2,FALSE)</f>
        <v>0.9</v>
      </c>
      <c r="V26" s="20" t="str">
        <f>'Hyster Capital Calculator'!B11</f>
        <v>Cooler/Refrigerated Application</v>
      </c>
      <c r="W26" s="11">
        <f>VLOOKUP(V26,V41:W45,2,FALSE)</f>
        <v>0.9</v>
      </c>
      <c r="Y26" s="20" t="str">
        <f>'Hyster Capital Calculator'!B11</f>
        <v>Cooler/Refrigerated Application</v>
      </c>
      <c r="Z26" s="11">
        <f>VLOOKUP(Y26,Y41:Z45,2,FALSE)</f>
        <v>0.9</v>
      </c>
    </row>
    <row r="27" spans="1:26" x14ac:dyDescent="0.2">
      <c r="A27" s="20" t="s">
        <v>59</v>
      </c>
      <c r="B27" s="13">
        <f>B25*B26</f>
        <v>7047.0000000000009</v>
      </c>
      <c r="C27" s="11"/>
      <c r="D27" s="20" t="s">
        <v>59</v>
      </c>
      <c r="E27" s="13">
        <f>E25*E26</f>
        <v>3654.0000000000005</v>
      </c>
      <c r="F27" s="13"/>
      <c r="G27" s="20" t="s">
        <v>59</v>
      </c>
      <c r="H27" s="13">
        <f>H25*H26</f>
        <v>2610</v>
      </c>
      <c r="I27" s="11"/>
      <c r="J27" s="20" t="s">
        <v>59</v>
      </c>
      <c r="K27" s="13">
        <f>K25*K26</f>
        <v>4176</v>
      </c>
      <c r="M27" s="20" t="s">
        <v>59</v>
      </c>
      <c r="N27" s="13">
        <f>N25*N26</f>
        <v>0</v>
      </c>
      <c r="P27" s="20" t="s">
        <v>59</v>
      </c>
      <c r="Q27" s="13">
        <f>Q25*Q26</f>
        <v>2610</v>
      </c>
      <c r="S27" s="20" t="s">
        <v>59</v>
      </c>
      <c r="T27" s="13">
        <f>T25*T26</f>
        <v>7047.0000000000009</v>
      </c>
      <c r="V27" s="20" t="s">
        <v>59</v>
      </c>
      <c r="W27" s="13">
        <f>W25*W26</f>
        <v>5742</v>
      </c>
      <c r="Y27" s="20" t="s">
        <v>59</v>
      </c>
      <c r="Z27" s="13">
        <f>Z25*Z26</f>
        <v>1305</v>
      </c>
    </row>
    <row r="28" spans="1:26" x14ac:dyDescent="0.2">
      <c r="A28" s="35" t="str">
        <f>'Hyster Capital Calculator'!B7</f>
        <v>3 stage</v>
      </c>
      <c r="B28" s="11">
        <f>VLOOKUP(A28,A47:B48,2,FALSE)</f>
        <v>1</v>
      </c>
      <c r="C28" s="11"/>
      <c r="D28" s="35" t="str">
        <f>'Hyster Capital Calculator'!B7</f>
        <v>3 stage</v>
      </c>
      <c r="E28" s="11">
        <f>VLOOKUP(D28,D47:E48,2,FALSE)</f>
        <v>1</v>
      </c>
      <c r="F28" s="13"/>
      <c r="G28" s="35" t="str">
        <f>'Hyster Capital Calculator'!B7</f>
        <v>3 stage</v>
      </c>
      <c r="H28" s="11">
        <f>VLOOKUP(G28,G47:H48,2,FALSE)</f>
        <v>1</v>
      </c>
      <c r="I28" s="11"/>
      <c r="J28" s="35" t="str">
        <f>'Hyster Capital Calculator'!B7</f>
        <v>3 stage</v>
      </c>
      <c r="K28" s="11">
        <f>VLOOKUP(J28,J47:K48,2,FALSE)</f>
        <v>1</v>
      </c>
      <c r="M28" s="35" t="str">
        <f>'Hyster Capital Calculator'!B7</f>
        <v>3 stage</v>
      </c>
      <c r="N28" s="11">
        <v>1</v>
      </c>
      <c r="P28" s="35" t="str">
        <f>'Hyster Capital Calculator'!B7</f>
        <v>3 stage</v>
      </c>
      <c r="Q28" s="11">
        <v>1</v>
      </c>
      <c r="S28" s="35" t="str">
        <f>'Hyster Capital Calculator'!B7</f>
        <v>3 stage</v>
      </c>
      <c r="T28" s="11">
        <f>VLOOKUP(S28,S47:T48,2,FALSE)</f>
        <v>1</v>
      </c>
      <c r="V28" s="35" t="str">
        <f>'Hyster Capital Calculator'!B7</f>
        <v>3 stage</v>
      </c>
      <c r="W28" s="11">
        <f>VLOOKUP(V28,V47:W48,2,FALSE)</f>
        <v>1</v>
      </c>
      <c r="Y28" s="35" t="str">
        <f>'Hyster Capital Calculator'!B7</f>
        <v>3 stage</v>
      </c>
      <c r="Z28" s="11">
        <v>1</v>
      </c>
    </row>
    <row r="29" spans="1:26" x14ac:dyDescent="0.2">
      <c r="A29" s="35" t="s">
        <v>64</v>
      </c>
      <c r="B29" s="13">
        <f>B27*B28</f>
        <v>7047.0000000000009</v>
      </c>
      <c r="C29" s="11"/>
      <c r="D29" s="35" t="s">
        <v>64</v>
      </c>
      <c r="E29" s="13">
        <f>E27*E28</f>
        <v>3654.0000000000005</v>
      </c>
      <c r="F29" s="13"/>
      <c r="G29" s="35" t="s">
        <v>64</v>
      </c>
      <c r="H29" s="13">
        <f>H27*H28</f>
        <v>2610</v>
      </c>
      <c r="I29" s="11"/>
      <c r="J29" s="35" t="s">
        <v>64</v>
      </c>
      <c r="K29" s="13">
        <f>K27*K28</f>
        <v>4176</v>
      </c>
      <c r="M29" s="35" t="s">
        <v>64</v>
      </c>
      <c r="N29" s="13">
        <f>N27*N28</f>
        <v>0</v>
      </c>
      <c r="P29" s="35" t="s">
        <v>64</v>
      </c>
      <c r="Q29" s="13">
        <f>Q27*Q28</f>
        <v>2610</v>
      </c>
      <c r="S29" s="35" t="s">
        <v>64</v>
      </c>
      <c r="T29" s="13">
        <f>T27*T28</f>
        <v>7047.0000000000009</v>
      </c>
      <c r="V29" s="35" t="s">
        <v>64</v>
      </c>
      <c r="W29" s="13">
        <f>W27*W28</f>
        <v>5742</v>
      </c>
      <c r="Y29" s="35" t="s">
        <v>64</v>
      </c>
      <c r="Z29" s="13">
        <f>Z27*Z28</f>
        <v>1305</v>
      </c>
    </row>
    <row r="30" spans="1:26" x14ac:dyDescent="0.2">
      <c r="A30" s="12" t="s">
        <v>30</v>
      </c>
      <c r="B30" s="13">
        <f>SUMIF(B22,"fmv",B29)</f>
        <v>7047.0000000000009</v>
      </c>
      <c r="C30" s="11"/>
      <c r="D30" s="12" t="s">
        <v>30</v>
      </c>
      <c r="E30" s="13">
        <f>SUMIF(E22,"fmv",E29)</f>
        <v>3654.0000000000005</v>
      </c>
      <c r="F30" s="13"/>
      <c r="G30" s="12" t="s">
        <v>30</v>
      </c>
      <c r="H30" s="13">
        <f>SUMIF(H22,"fmv",H29)</f>
        <v>2610</v>
      </c>
      <c r="I30" s="11"/>
      <c r="J30" s="12" t="s">
        <v>30</v>
      </c>
      <c r="K30" s="13">
        <f>SUMIF(K22,"fmv",K29)</f>
        <v>4176</v>
      </c>
      <c r="M30" s="12" t="s">
        <v>30</v>
      </c>
      <c r="N30" s="13">
        <f>SUMIF(N22,"fmv",N27)</f>
        <v>0</v>
      </c>
      <c r="P30" s="12" t="s">
        <v>30</v>
      </c>
      <c r="Q30" s="13">
        <f>SUMIF(Q22,"fmv",Q27)</f>
        <v>2610</v>
      </c>
      <c r="S30" s="12" t="s">
        <v>30</v>
      </c>
      <c r="T30" s="13">
        <f>SUMIF(T22,"fmv",T29)</f>
        <v>7047.0000000000009</v>
      </c>
      <c r="V30" s="12" t="s">
        <v>30</v>
      </c>
      <c r="W30" s="13">
        <f>SUMIF(W22,"fmv",W29)</f>
        <v>5742</v>
      </c>
      <c r="Y30" s="12" t="s">
        <v>30</v>
      </c>
      <c r="Z30" s="13">
        <f>SUMIF(Z22,"fmv",Z27)</f>
        <v>1305</v>
      </c>
    </row>
    <row r="31" spans="1:26" x14ac:dyDescent="0.2">
      <c r="A31" s="12" t="str">
        <f>'Hyster Capital Calculator'!B4</f>
        <v>ARREARS</v>
      </c>
      <c r="B31" s="14">
        <f>IF(A31="advance",1,0)</f>
        <v>0</v>
      </c>
      <c r="C31" s="11"/>
      <c r="D31" s="12" t="str">
        <f>'Hyster Capital Calculator'!B4</f>
        <v>ARREARS</v>
      </c>
      <c r="E31" s="14">
        <f>IF(D31="advance",1,0)</f>
        <v>0</v>
      </c>
      <c r="F31" s="14"/>
      <c r="G31" s="12" t="str">
        <f>'Hyster Capital Calculator'!B4</f>
        <v>ARREARS</v>
      </c>
      <c r="H31" s="14">
        <f>IF(G31="advance",1,0)</f>
        <v>0</v>
      </c>
      <c r="I31" s="11"/>
      <c r="J31" s="12" t="str">
        <f>'Hyster Capital Calculator'!B4</f>
        <v>ARREARS</v>
      </c>
      <c r="K31" s="14">
        <f>IF(J31="advance",1,0)</f>
        <v>0</v>
      </c>
      <c r="M31" s="12" t="str">
        <f>'Hyster Capital Calculator'!B4</f>
        <v>ARREARS</v>
      </c>
      <c r="N31" s="14">
        <f>IF(M31="advance",1,0)</f>
        <v>0</v>
      </c>
      <c r="P31" s="12" t="str">
        <f>'Hyster Capital Calculator'!B4</f>
        <v>ARREARS</v>
      </c>
      <c r="Q31" s="14">
        <f>IF(P31="advance",1,0)</f>
        <v>0</v>
      </c>
      <c r="S31" s="12" t="str">
        <f>'Hyster Capital Calculator'!B4</f>
        <v>ARREARS</v>
      </c>
      <c r="T31" s="14">
        <f>IF(S31="advance",1,0)</f>
        <v>0</v>
      </c>
      <c r="V31" s="12" t="str">
        <f>'Hyster Capital Calculator'!B4</f>
        <v>ARREARS</v>
      </c>
      <c r="W31" s="14">
        <f>IF(V31="advance",1,0)</f>
        <v>0</v>
      </c>
      <c r="Y31" s="12" t="str">
        <f>'Hyster Capital Calculator'!B4</f>
        <v>ARREARS</v>
      </c>
      <c r="Z31" s="14">
        <f>IF(Y31="advance",1,0)</f>
        <v>0</v>
      </c>
    </row>
    <row r="32" spans="1:26" x14ac:dyDescent="0.2">
      <c r="A32" t="s">
        <v>31</v>
      </c>
      <c r="B32" s="15">
        <f>PMT(B23/12,A23,-A25,B30,B31)</f>
        <v>496.93194808957588</v>
      </c>
      <c r="C32" s="11"/>
      <c r="D32" t="s">
        <v>31</v>
      </c>
      <c r="E32" s="15">
        <f>PMT(E23/12,D23,-D25,E30,E31)</f>
        <v>552.0726851126675</v>
      </c>
      <c r="F32" s="15"/>
      <c r="G32" t="s">
        <v>31</v>
      </c>
      <c r="H32" s="15">
        <f>PMT(H23/12,G23,-G25,H30,H31)</f>
        <v>569.03906573515735</v>
      </c>
      <c r="I32" s="11"/>
      <c r="J32" t="s">
        <v>31</v>
      </c>
      <c r="K32" s="15">
        <f>PMT(K23/12,J23,-J25,K30,K31)</f>
        <v>543.58949480142269</v>
      </c>
      <c r="M32" t="s">
        <v>31</v>
      </c>
      <c r="N32" s="15">
        <f>PMT(N23/12,M23,-M25,N30,N31)</f>
        <v>611.45501729138164</v>
      </c>
      <c r="P32" t="s">
        <v>31</v>
      </c>
      <c r="Q32" s="15">
        <f>PMT(Q23/12,P23,-P25,Q30,Q31)</f>
        <v>569.03906573515735</v>
      </c>
      <c r="S32" t="s">
        <v>31</v>
      </c>
      <c r="T32" s="15">
        <f>PMT(T23/12,S23,-S25,T30,T31)</f>
        <v>496.93194808957588</v>
      </c>
      <c r="V32" t="s">
        <v>31</v>
      </c>
      <c r="W32" s="15">
        <f>PMT(W23/12,V23,-V25,W30,W31)</f>
        <v>518.13992386768814</v>
      </c>
      <c r="Y32" t="s">
        <v>31</v>
      </c>
      <c r="Z32" s="15">
        <f>PMT(Z23/12,Y23,-Y25,Z30,Z31)</f>
        <v>590.24704151326944</v>
      </c>
    </row>
    <row r="33" spans="1:26" x14ac:dyDescent="0.2">
      <c r="B33" s="11"/>
      <c r="C33" s="11"/>
      <c r="E33" s="11"/>
      <c r="F33" s="11"/>
      <c r="H33" s="11"/>
      <c r="I33" s="11"/>
      <c r="K33" s="11"/>
      <c r="N33" s="11"/>
      <c r="Q33" s="11"/>
      <c r="T33" s="11"/>
      <c r="W33" s="11"/>
      <c r="Z33" s="11"/>
    </row>
    <row r="35" spans="1:26" x14ac:dyDescent="0.2">
      <c r="A35">
        <v>4000</v>
      </c>
      <c r="B35" s="11">
        <v>0.37</v>
      </c>
      <c r="D35">
        <v>4000</v>
      </c>
      <c r="E35" s="11">
        <v>0.26</v>
      </c>
      <c r="F35" s="11"/>
      <c r="G35">
        <v>4000</v>
      </c>
      <c r="H35" s="11">
        <v>0.1</v>
      </c>
      <c r="J35">
        <v>4000</v>
      </c>
      <c r="K35" s="11">
        <v>0.3</v>
      </c>
      <c r="M35">
        <v>4000</v>
      </c>
      <c r="N35" s="16">
        <v>0.15</v>
      </c>
      <c r="P35">
        <v>4000</v>
      </c>
      <c r="Q35" s="16">
        <v>0.25</v>
      </c>
      <c r="S35">
        <v>4000</v>
      </c>
      <c r="T35" s="16">
        <v>0.45</v>
      </c>
      <c r="V35">
        <v>4000</v>
      </c>
      <c r="W35" s="16">
        <v>0.37</v>
      </c>
      <c r="Y35">
        <v>4000</v>
      </c>
      <c r="Z35" s="11">
        <v>0.05</v>
      </c>
    </row>
    <row r="36" spans="1:26" x14ac:dyDescent="0.2">
      <c r="A36">
        <v>6000</v>
      </c>
      <c r="B36" s="11">
        <v>0.32</v>
      </c>
      <c r="D36">
        <v>6000</v>
      </c>
      <c r="E36" s="11">
        <v>0.22</v>
      </c>
      <c r="F36" s="11"/>
      <c r="G36">
        <v>6000</v>
      </c>
      <c r="H36" s="11">
        <v>0.1</v>
      </c>
      <c r="J36">
        <v>6000</v>
      </c>
      <c r="K36" s="11">
        <v>0.27</v>
      </c>
      <c r="M36">
        <v>6000</v>
      </c>
      <c r="N36" s="16">
        <v>0.15</v>
      </c>
      <c r="P36">
        <v>6000</v>
      </c>
      <c r="Q36" s="16">
        <v>0.2</v>
      </c>
      <c r="S36">
        <v>6000</v>
      </c>
      <c r="T36" s="16">
        <v>0.4</v>
      </c>
      <c r="V36">
        <v>6000</v>
      </c>
      <c r="W36" s="16">
        <v>0.32</v>
      </c>
      <c r="Y36">
        <v>6000</v>
      </c>
      <c r="Z36" s="11">
        <v>0.05</v>
      </c>
    </row>
    <row r="37" spans="1:26" x14ac:dyDescent="0.2">
      <c r="A37">
        <v>8000</v>
      </c>
      <c r="B37" s="11">
        <v>0.3</v>
      </c>
      <c r="D37">
        <v>8000</v>
      </c>
      <c r="E37" s="11">
        <v>0.18</v>
      </c>
      <c r="F37" s="11"/>
      <c r="G37">
        <v>8000</v>
      </c>
      <c r="H37" s="11">
        <v>0.1</v>
      </c>
      <c r="J37">
        <v>8000</v>
      </c>
      <c r="K37" s="11">
        <v>0.2</v>
      </c>
      <c r="M37">
        <v>8000</v>
      </c>
      <c r="N37" s="16">
        <v>0</v>
      </c>
      <c r="P37">
        <v>8000</v>
      </c>
      <c r="Q37" s="16">
        <v>0.15</v>
      </c>
      <c r="S37">
        <v>8000</v>
      </c>
      <c r="T37" s="16">
        <v>0.34</v>
      </c>
      <c r="V37">
        <v>8000</v>
      </c>
      <c r="W37" s="16">
        <v>0.27</v>
      </c>
      <c r="Y37">
        <v>8000</v>
      </c>
      <c r="Z37" s="11">
        <v>0.05</v>
      </c>
    </row>
    <row r="38" spans="1:26" x14ac:dyDescent="0.2">
      <c r="A38" s="21">
        <v>10000</v>
      </c>
      <c r="B38" s="11">
        <v>0.27</v>
      </c>
      <c r="D38" s="21">
        <v>10000</v>
      </c>
      <c r="E38" s="11">
        <v>0.14000000000000001</v>
      </c>
      <c r="F38" s="11"/>
      <c r="G38" s="21">
        <v>10000</v>
      </c>
      <c r="H38" s="11">
        <v>0.1</v>
      </c>
      <c r="J38" s="21">
        <v>10000</v>
      </c>
      <c r="K38" s="11">
        <v>0.16</v>
      </c>
      <c r="M38" s="21">
        <v>10000</v>
      </c>
      <c r="N38" s="16">
        <v>0</v>
      </c>
      <c r="P38" s="21">
        <v>10000</v>
      </c>
      <c r="Q38" s="16">
        <v>0.1</v>
      </c>
      <c r="S38" s="21">
        <v>10000</v>
      </c>
      <c r="T38" s="16">
        <v>0.27</v>
      </c>
      <c r="V38" s="21">
        <v>10000</v>
      </c>
      <c r="W38" s="16">
        <v>0.22</v>
      </c>
      <c r="Y38" s="21">
        <v>10000</v>
      </c>
      <c r="Z38" s="11">
        <v>0.05</v>
      </c>
    </row>
    <row r="39" spans="1:26" x14ac:dyDescent="0.2">
      <c r="A39" s="21">
        <v>12000</v>
      </c>
      <c r="B39" s="11">
        <v>0.1</v>
      </c>
      <c r="D39" s="21">
        <v>12000</v>
      </c>
      <c r="E39" s="11">
        <v>0.1</v>
      </c>
      <c r="F39" s="11"/>
      <c r="G39" s="21">
        <v>12000</v>
      </c>
      <c r="H39" s="11">
        <v>0.1</v>
      </c>
      <c r="J39" s="21">
        <v>12000</v>
      </c>
      <c r="K39" s="11">
        <v>0.1</v>
      </c>
      <c r="M39" s="21">
        <v>12000</v>
      </c>
      <c r="N39" s="16">
        <v>0</v>
      </c>
      <c r="P39" s="21">
        <v>12000</v>
      </c>
      <c r="Q39" s="16">
        <v>0.05</v>
      </c>
      <c r="S39" s="21">
        <v>12000</v>
      </c>
      <c r="T39" s="16">
        <v>0.22</v>
      </c>
      <c r="V39" s="21">
        <v>12000</v>
      </c>
      <c r="W39" s="16">
        <v>0.15</v>
      </c>
      <c r="Y39" s="21">
        <v>12000</v>
      </c>
      <c r="Z39" s="11">
        <v>0.05</v>
      </c>
    </row>
    <row r="41" spans="1:26" x14ac:dyDescent="0.2">
      <c r="A41" t="s">
        <v>54</v>
      </c>
      <c r="B41" s="35">
        <v>1</v>
      </c>
      <c r="D41" t="s">
        <v>54</v>
      </c>
      <c r="E41" s="35">
        <v>1</v>
      </c>
      <c r="G41" t="s">
        <v>54</v>
      </c>
      <c r="H41" s="35">
        <v>1</v>
      </c>
      <c r="J41" t="s">
        <v>54</v>
      </c>
      <c r="K41" s="35">
        <v>1</v>
      </c>
      <c r="M41" t="s">
        <v>54</v>
      </c>
      <c r="N41" s="35">
        <v>1</v>
      </c>
      <c r="P41" t="s">
        <v>54</v>
      </c>
      <c r="Q41" s="35">
        <v>1</v>
      </c>
      <c r="S41" t="s">
        <v>54</v>
      </c>
      <c r="T41" s="35">
        <v>1</v>
      </c>
      <c r="V41" t="s">
        <v>54</v>
      </c>
      <c r="W41" s="35">
        <v>1</v>
      </c>
      <c r="Y41" t="s">
        <v>54</v>
      </c>
      <c r="Z41" s="35">
        <v>1</v>
      </c>
    </row>
    <row r="42" spans="1:26" x14ac:dyDescent="0.2">
      <c r="A42" t="s">
        <v>55</v>
      </c>
      <c r="B42" s="35">
        <v>0.85</v>
      </c>
      <c r="D42" t="s">
        <v>55</v>
      </c>
      <c r="E42" s="35">
        <v>0.85</v>
      </c>
      <c r="G42" t="s">
        <v>55</v>
      </c>
      <c r="H42" s="35">
        <v>0.85</v>
      </c>
      <c r="J42" t="s">
        <v>55</v>
      </c>
      <c r="K42" s="35">
        <v>0.85</v>
      </c>
      <c r="M42" t="s">
        <v>55</v>
      </c>
      <c r="N42" s="35">
        <v>0.85</v>
      </c>
      <c r="P42" t="s">
        <v>55</v>
      </c>
      <c r="Q42" s="35">
        <v>0.85</v>
      </c>
      <c r="S42" t="s">
        <v>55</v>
      </c>
      <c r="T42" s="35">
        <v>0.85</v>
      </c>
      <c r="V42" t="s">
        <v>55</v>
      </c>
      <c r="W42" s="35">
        <v>0.85</v>
      </c>
      <c r="Y42" t="s">
        <v>55</v>
      </c>
      <c r="Z42" s="35">
        <v>0.85</v>
      </c>
    </row>
    <row r="43" spans="1:26" x14ac:dyDescent="0.2">
      <c r="A43" t="s">
        <v>56</v>
      </c>
      <c r="B43" s="35">
        <v>0.9</v>
      </c>
      <c r="D43" t="s">
        <v>56</v>
      </c>
      <c r="E43" s="35">
        <v>0.9</v>
      </c>
      <c r="G43" t="s">
        <v>56</v>
      </c>
      <c r="H43" s="35">
        <v>0.9</v>
      </c>
      <c r="J43" t="s">
        <v>56</v>
      </c>
      <c r="K43" s="35">
        <v>0.9</v>
      </c>
      <c r="M43" t="s">
        <v>56</v>
      </c>
      <c r="N43" s="35">
        <v>0.9</v>
      </c>
      <c r="P43" t="s">
        <v>56</v>
      </c>
      <c r="Q43" s="35">
        <v>0.9</v>
      </c>
      <c r="S43" t="s">
        <v>56</v>
      </c>
      <c r="T43" s="35">
        <v>0.9</v>
      </c>
      <c r="V43" t="s">
        <v>56</v>
      </c>
      <c r="W43" s="35">
        <v>0.9</v>
      </c>
      <c r="Y43" t="s">
        <v>56</v>
      </c>
      <c r="Z43" s="35">
        <v>0.9</v>
      </c>
    </row>
    <row r="44" spans="1:26" x14ac:dyDescent="0.2">
      <c r="A44" t="s">
        <v>57</v>
      </c>
      <c r="B44" s="35">
        <v>0.85</v>
      </c>
      <c r="D44" t="s">
        <v>57</v>
      </c>
      <c r="E44" s="35">
        <v>0.85</v>
      </c>
      <c r="G44" t="s">
        <v>57</v>
      </c>
      <c r="H44" s="35">
        <v>0.85</v>
      </c>
      <c r="J44" t="s">
        <v>57</v>
      </c>
      <c r="K44" s="35">
        <v>0.85</v>
      </c>
      <c r="M44" t="s">
        <v>57</v>
      </c>
      <c r="N44" s="35">
        <v>0.85</v>
      </c>
      <c r="P44" t="s">
        <v>57</v>
      </c>
      <c r="Q44" s="35">
        <v>0.85</v>
      </c>
      <c r="S44" t="s">
        <v>57</v>
      </c>
      <c r="T44" s="35">
        <v>0.85</v>
      </c>
      <c r="V44" t="s">
        <v>57</v>
      </c>
      <c r="W44" s="35">
        <v>0.85</v>
      </c>
      <c r="Y44" t="s">
        <v>57</v>
      </c>
      <c r="Z44" s="35">
        <v>0.85</v>
      </c>
    </row>
    <row r="45" spans="1:26" x14ac:dyDescent="0.2">
      <c r="A45" t="s">
        <v>58</v>
      </c>
      <c r="B45" s="35">
        <v>0</v>
      </c>
      <c r="D45" t="s">
        <v>58</v>
      </c>
      <c r="E45" s="35">
        <v>0</v>
      </c>
      <c r="G45" t="s">
        <v>58</v>
      </c>
      <c r="H45" s="35">
        <v>0</v>
      </c>
      <c r="J45" t="s">
        <v>58</v>
      </c>
      <c r="K45" s="35">
        <v>0</v>
      </c>
      <c r="M45" t="s">
        <v>58</v>
      </c>
      <c r="N45" s="35">
        <v>0</v>
      </c>
      <c r="P45" t="s">
        <v>58</v>
      </c>
      <c r="Q45" s="35">
        <v>0</v>
      </c>
      <c r="S45" t="s">
        <v>58</v>
      </c>
      <c r="T45" s="35">
        <v>0</v>
      </c>
      <c r="V45" t="s">
        <v>58</v>
      </c>
      <c r="W45" s="35">
        <v>0</v>
      </c>
      <c r="Y45" t="s">
        <v>58</v>
      </c>
      <c r="Z45" s="35">
        <v>0</v>
      </c>
    </row>
    <row r="46" spans="1:26" x14ac:dyDescent="0.2">
      <c r="B46" s="35"/>
      <c r="E46" s="35"/>
      <c r="H46" s="35"/>
      <c r="K46" s="35"/>
      <c r="N46" s="35"/>
      <c r="Q46" s="35"/>
      <c r="T46" s="35"/>
      <c r="W46" s="35"/>
      <c r="Z46" s="35"/>
    </row>
    <row r="47" spans="1:26" x14ac:dyDescent="0.2">
      <c r="A47" t="s">
        <v>63</v>
      </c>
      <c r="B47" s="35">
        <v>1</v>
      </c>
      <c r="D47" t="s">
        <v>63</v>
      </c>
      <c r="E47" s="35">
        <v>1</v>
      </c>
      <c r="G47" t="s">
        <v>63</v>
      </c>
      <c r="H47" s="35">
        <v>1</v>
      </c>
      <c r="J47" t="s">
        <v>63</v>
      </c>
      <c r="K47" s="35">
        <v>1</v>
      </c>
      <c r="M47" t="s">
        <v>63</v>
      </c>
      <c r="N47" s="35">
        <v>1</v>
      </c>
      <c r="P47" t="s">
        <v>63</v>
      </c>
      <c r="Q47" s="35">
        <v>1</v>
      </c>
      <c r="S47" t="s">
        <v>63</v>
      </c>
      <c r="T47" s="35">
        <v>1</v>
      </c>
      <c r="V47" t="s">
        <v>63</v>
      </c>
      <c r="W47" s="35">
        <v>1</v>
      </c>
      <c r="Y47" t="s">
        <v>63</v>
      </c>
      <c r="Z47" s="35">
        <v>1</v>
      </c>
    </row>
    <row r="48" spans="1:26" x14ac:dyDescent="0.2">
      <c r="A48" t="s">
        <v>62</v>
      </c>
      <c r="B48" s="35">
        <v>0.9</v>
      </c>
      <c r="D48" t="s">
        <v>62</v>
      </c>
      <c r="E48" s="35">
        <v>0.9</v>
      </c>
      <c r="G48" t="s">
        <v>62</v>
      </c>
      <c r="H48" s="35">
        <v>0.9</v>
      </c>
      <c r="J48" t="s">
        <v>62</v>
      </c>
      <c r="K48" s="35">
        <v>0.9</v>
      </c>
      <c r="M48" t="s">
        <v>62</v>
      </c>
      <c r="N48" s="35">
        <v>0.9</v>
      </c>
      <c r="P48" t="s">
        <v>62</v>
      </c>
      <c r="Q48" s="35">
        <v>0.9</v>
      </c>
      <c r="S48" t="s">
        <v>62</v>
      </c>
      <c r="T48" s="35">
        <v>0.9</v>
      </c>
      <c r="V48" t="s">
        <v>62</v>
      </c>
      <c r="W48" s="35">
        <v>0.9</v>
      </c>
      <c r="Y48" t="s">
        <v>62</v>
      </c>
      <c r="Z48" s="35">
        <v>0.9</v>
      </c>
    </row>
    <row r="50" spans="1:26" x14ac:dyDescent="0.2">
      <c r="B50" t="s">
        <v>31</v>
      </c>
    </row>
    <row r="51" spans="1:26" ht="25.5" x14ac:dyDescent="0.2">
      <c r="A51" s="1" t="s">
        <v>51</v>
      </c>
      <c r="B51" s="17">
        <f>B32</f>
        <v>496.93194808957588</v>
      </c>
      <c r="Y51" s="1"/>
      <c r="Z51" s="17"/>
    </row>
    <row r="52" spans="1:26" ht="25.5" x14ac:dyDescent="0.2">
      <c r="A52" s="1" t="s">
        <v>52</v>
      </c>
      <c r="B52" s="17">
        <f>E32</f>
        <v>552.0726851126675</v>
      </c>
      <c r="Y52" s="1"/>
      <c r="Z52" s="17"/>
    </row>
    <row r="53" spans="1:26" x14ac:dyDescent="0.2">
      <c r="A53" s="1" t="s">
        <v>27</v>
      </c>
      <c r="B53" s="17">
        <f>H32</f>
        <v>569.03906573515735</v>
      </c>
      <c r="Y53" s="1"/>
      <c r="Z53" s="17"/>
    </row>
    <row r="54" spans="1:26" ht="25.5" x14ac:dyDescent="0.2">
      <c r="A54" s="1" t="s">
        <v>12</v>
      </c>
      <c r="B54" s="17">
        <f>K32</f>
        <v>543.58949480142269</v>
      </c>
      <c r="Y54" s="1"/>
      <c r="Z54" s="17"/>
    </row>
    <row r="55" spans="1:26" ht="25.5" x14ac:dyDescent="0.2">
      <c r="A55" s="1" t="s">
        <v>13</v>
      </c>
      <c r="B55" s="17">
        <f>N32</f>
        <v>611.45501729138164</v>
      </c>
      <c r="Y55" s="1"/>
      <c r="Z55" s="17"/>
    </row>
    <row r="56" spans="1:26" ht="25.5" x14ac:dyDescent="0.2">
      <c r="A56" s="1" t="s">
        <v>14</v>
      </c>
      <c r="B56" s="17">
        <f>Q32</f>
        <v>569.03906573515735</v>
      </c>
      <c r="Y56" s="1"/>
      <c r="Z56" s="17"/>
    </row>
    <row r="57" spans="1:26" ht="38.25" x14ac:dyDescent="0.2">
      <c r="A57" s="1" t="s">
        <v>53</v>
      </c>
      <c r="B57" s="17">
        <f>T32</f>
        <v>496.93194808957588</v>
      </c>
      <c r="Y57" s="1"/>
      <c r="Z57" s="17"/>
    </row>
    <row r="58" spans="1:26" x14ac:dyDescent="0.2">
      <c r="A58" s="1" t="s">
        <v>16</v>
      </c>
      <c r="B58" s="17">
        <f>W32</f>
        <v>518.13992386768814</v>
      </c>
      <c r="Y58" s="1"/>
      <c r="Z58" s="17"/>
    </row>
    <row r="59" spans="1:26" x14ac:dyDescent="0.2">
      <c r="A59" s="1" t="s">
        <v>66</v>
      </c>
      <c r="B59" s="17">
        <f>Z32</f>
        <v>590.24704151326944</v>
      </c>
    </row>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51"/>
  <sheetViews>
    <sheetView workbookViewId="0">
      <selection activeCell="C22" sqref="C22"/>
    </sheetView>
  </sheetViews>
  <sheetFormatPr defaultRowHeight="12.75" x14ac:dyDescent="0.2"/>
  <cols>
    <col min="1" max="1" width="22.7109375" style="1" customWidth="1"/>
    <col min="2" max="4" width="10.5703125" style="2" customWidth="1"/>
    <col min="5" max="6" width="10.7109375" style="2" customWidth="1"/>
    <col min="7" max="16384" width="9.140625" style="1"/>
  </cols>
  <sheetData>
    <row r="1" spans="1:6" ht="20.25" customHeight="1" x14ac:dyDescent="0.25">
      <c r="A1" s="64" t="s">
        <v>44</v>
      </c>
      <c r="B1" s="64"/>
      <c r="C1" s="64"/>
      <c r="D1" s="64"/>
      <c r="E1" s="64"/>
      <c r="F1" s="64"/>
    </row>
    <row r="3" spans="1:6" ht="27.75" customHeight="1" x14ac:dyDescent="0.2">
      <c r="A3" s="4" t="s">
        <v>10</v>
      </c>
      <c r="B3" s="5" t="s">
        <v>17</v>
      </c>
      <c r="C3" s="5" t="s">
        <v>45</v>
      </c>
      <c r="D3" s="5" t="s">
        <v>46</v>
      </c>
      <c r="E3" s="5" t="s">
        <v>47</v>
      </c>
      <c r="F3" s="5" t="s">
        <v>48</v>
      </c>
    </row>
    <row r="4" spans="1:6" ht="27.75" customHeight="1" x14ac:dyDescent="0.2">
      <c r="A4" s="4" t="s">
        <v>11</v>
      </c>
      <c r="B4" s="5" t="s">
        <v>18</v>
      </c>
      <c r="C4" s="5" t="s">
        <v>19</v>
      </c>
      <c r="D4" s="5" t="s">
        <v>20</v>
      </c>
      <c r="E4" s="5" t="s">
        <v>21</v>
      </c>
      <c r="F4" s="5" t="s">
        <v>22</v>
      </c>
    </row>
    <row r="5" spans="1:6" ht="7.5" customHeight="1" x14ac:dyDescent="0.2">
      <c r="A5" s="7"/>
      <c r="B5" s="8"/>
      <c r="C5" s="8"/>
      <c r="D5" s="8"/>
      <c r="E5" s="8"/>
      <c r="F5" s="9"/>
    </row>
    <row r="6" spans="1:6" ht="25.5" x14ac:dyDescent="0.2">
      <c r="A6" s="4" t="s">
        <v>49</v>
      </c>
      <c r="B6" s="6">
        <v>0.37</v>
      </c>
      <c r="C6" s="6">
        <v>0.32</v>
      </c>
      <c r="D6" s="6">
        <v>0.3</v>
      </c>
      <c r="E6" s="6">
        <v>0.27</v>
      </c>
      <c r="F6" s="6">
        <v>0.1</v>
      </c>
    </row>
    <row r="7" spans="1:6" ht="36" customHeight="1" x14ac:dyDescent="0.2">
      <c r="A7" s="31" t="s">
        <v>50</v>
      </c>
      <c r="B7" s="6">
        <v>0.26</v>
      </c>
      <c r="C7" s="6">
        <v>0.22</v>
      </c>
      <c r="D7" s="6">
        <v>0.18</v>
      </c>
      <c r="E7" s="6">
        <v>0.14000000000000001</v>
      </c>
      <c r="F7" s="6">
        <v>0.1</v>
      </c>
    </row>
    <row r="8" spans="1:6" ht="38.25" customHeight="1" x14ac:dyDescent="0.2">
      <c r="A8" s="4" t="s">
        <v>28</v>
      </c>
      <c r="B8" s="6">
        <v>0.1</v>
      </c>
      <c r="C8" s="6">
        <v>0.1</v>
      </c>
      <c r="D8" s="6">
        <v>0.1</v>
      </c>
      <c r="E8" s="6">
        <v>0.1</v>
      </c>
      <c r="F8" s="6">
        <v>0.1</v>
      </c>
    </row>
    <row r="9" spans="1:6" ht="38.25" customHeight="1" x14ac:dyDescent="0.2">
      <c r="A9" s="4" t="s">
        <v>23</v>
      </c>
      <c r="B9" s="6">
        <v>0.3</v>
      </c>
      <c r="C9" s="6">
        <v>0.27</v>
      </c>
      <c r="D9" s="6">
        <v>0.2</v>
      </c>
      <c r="E9" s="6">
        <v>0.16</v>
      </c>
      <c r="F9" s="6">
        <v>0.1</v>
      </c>
    </row>
    <row r="10" spans="1:6" ht="38.25" customHeight="1" x14ac:dyDescent="0.2">
      <c r="A10" s="4" t="s">
        <v>24</v>
      </c>
      <c r="B10" s="6">
        <v>0.15</v>
      </c>
      <c r="C10" s="6">
        <v>0.15</v>
      </c>
      <c r="D10" s="6">
        <v>0</v>
      </c>
      <c r="E10" s="6">
        <v>0</v>
      </c>
      <c r="F10" s="6">
        <v>0</v>
      </c>
    </row>
    <row r="11" spans="1:6" ht="38.25" x14ac:dyDescent="0.2">
      <c r="A11" s="4" t="s">
        <v>25</v>
      </c>
      <c r="B11" s="6">
        <v>0.25</v>
      </c>
      <c r="C11" s="6">
        <v>0.2</v>
      </c>
      <c r="D11" s="6">
        <v>0.15</v>
      </c>
      <c r="E11" s="6">
        <v>0.1</v>
      </c>
      <c r="F11" s="6">
        <v>0.05</v>
      </c>
    </row>
    <row r="12" spans="1:6" ht="25.5" x14ac:dyDescent="0.2">
      <c r="A12" s="4" t="s">
        <v>15</v>
      </c>
      <c r="B12" s="6">
        <v>0.45</v>
      </c>
      <c r="C12" s="6">
        <v>0.4</v>
      </c>
      <c r="D12" s="6">
        <v>0.34</v>
      </c>
      <c r="E12" s="6">
        <v>0.27</v>
      </c>
      <c r="F12" s="6">
        <v>0.22</v>
      </c>
    </row>
    <row r="13" spans="1:6" ht="38.25" customHeight="1" x14ac:dyDescent="0.2">
      <c r="A13" s="4" t="s">
        <v>26</v>
      </c>
      <c r="B13" s="6">
        <v>0.37</v>
      </c>
      <c r="C13" s="6">
        <v>0.32</v>
      </c>
      <c r="D13" s="6">
        <v>0.27</v>
      </c>
      <c r="E13" s="6">
        <v>0.22</v>
      </c>
      <c r="F13" s="6">
        <v>0.15</v>
      </c>
    </row>
    <row r="17" spans="1:2" x14ac:dyDescent="0.2">
      <c r="A17" s="10"/>
      <c r="B17" s="3"/>
    </row>
    <row r="18" spans="1:2" x14ac:dyDescent="0.2">
      <c r="A18" s="10"/>
      <c r="B18" s="3"/>
    </row>
    <row r="19" spans="1:2" x14ac:dyDescent="0.2">
      <c r="A19" s="10"/>
      <c r="B19" s="3"/>
    </row>
    <row r="20" spans="1:2" x14ac:dyDescent="0.2">
      <c r="A20" s="10"/>
      <c r="B20" s="3"/>
    </row>
    <row r="21" spans="1:2" x14ac:dyDescent="0.2">
      <c r="A21" s="10"/>
      <c r="B21" s="3"/>
    </row>
    <row r="22" spans="1:2" x14ac:dyDescent="0.2">
      <c r="A22" s="10"/>
      <c r="B22" s="3"/>
    </row>
    <row r="23" spans="1:2" x14ac:dyDescent="0.2">
      <c r="A23" s="10"/>
      <c r="B23" s="3"/>
    </row>
    <row r="24" spans="1:2" x14ac:dyDescent="0.2">
      <c r="A24" s="10"/>
      <c r="B24" s="3"/>
    </row>
    <row r="25" spans="1:2" x14ac:dyDescent="0.2">
      <c r="A25" s="10"/>
      <c r="B25" s="3"/>
    </row>
    <row r="26" spans="1:2" x14ac:dyDescent="0.2">
      <c r="A26" s="10"/>
      <c r="B26" s="3"/>
    </row>
    <row r="27" spans="1:2" x14ac:dyDescent="0.2">
      <c r="A27" s="10"/>
      <c r="B27" s="3"/>
    </row>
    <row r="28" spans="1:2" x14ac:dyDescent="0.2">
      <c r="A28" s="10"/>
      <c r="B28" s="3"/>
    </row>
    <row r="29" spans="1:2" x14ac:dyDescent="0.2">
      <c r="A29" s="10"/>
      <c r="B29" s="3"/>
    </row>
    <row r="30" spans="1:2" x14ac:dyDescent="0.2">
      <c r="A30" s="10"/>
      <c r="B30" s="3"/>
    </row>
    <row r="31" spans="1:2" x14ac:dyDescent="0.2">
      <c r="A31" s="10"/>
      <c r="B31" s="3"/>
    </row>
    <row r="32" spans="1:2" x14ac:dyDescent="0.2">
      <c r="A32" s="10"/>
      <c r="B32" s="3"/>
    </row>
    <row r="33" spans="1:2" x14ac:dyDescent="0.2">
      <c r="A33" s="10"/>
      <c r="B33" s="3"/>
    </row>
    <row r="34" spans="1:2" x14ac:dyDescent="0.2">
      <c r="A34" s="10"/>
      <c r="B34" s="3"/>
    </row>
    <row r="35" spans="1:2" x14ac:dyDescent="0.2">
      <c r="A35" s="10"/>
      <c r="B35" s="3"/>
    </row>
    <row r="36" spans="1:2" x14ac:dyDescent="0.2">
      <c r="A36" s="10"/>
      <c r="B36" s="3"/>
    </row>
    <row r="37" spans="1:2" x14ac:dyDescent="0.2">
      <c r="A37" s="10"/>
      <c r="B37" s="3"/>
    </row>
    <row r="38" spans="1:2" x14ac:dyDescent="0.2">
      <c r="A38" s="10"/>
      <c r="B38" s="3"/>
    </row>
    <row r="39" spans="1:2" x14ac:dyDescent="0.2">
      <c r="A39" s="10"/>
      <c r="B39" s="3"/>
    </row>
    <row r="40" spans="1:2" x14ac:dyDescent="0.2">
      <c r="A40" s="10"/>
      <c r="B40" s="3"/>
    </row>
    <row r="41" spans="1:2" x14ac:dyDescent="0.2">
      <c r="A41" s="10"/>
      <c r="B41" s="3"/>
    </row>
    <row r="42" spans="1:2" x14ac:dyDescent="0.2">
      <c r="A42" s="10"/>
      <c r="B42" s="3"/>
    </row>
    <row r="43" spans="1:2" x14ac:dyDescent="0.2">
      <c r="A43" s="10"/>
      <c r="B43" s="3"/>
    </row>
    <row r="44" spans="1:2" x14ac:dyDescent="0.2">
      <c r="A44" s="10"/>
      <c r="B44" s="3"/>
    </row>
    <row r="45" spans="1:2" x14ac:dyDescent="0.2">
      <c r="A45" s="10"/>
      <c r="B45" s="3"/>
    </row>
    <row r="46" spans="1:2" x14ac:dyDescent="0.2">
      <c r="A46" s="10"/>
      <c r="B46" s="3"/>
    </row>
    <row r="47" spans="1:2" x14ac:dyDescent="0.2">
      <c r="A47" s="10"/>
      <c r="B47" s="3"/>
    </row>
    <row r="48" spans="1:2" x14ac:dyDescent="0.2">
      <c r="A48" s="10"/>
      <c r="B48" s="3"/>
    </row>
    <row r="49" spans="1:2" x14ac:dyDescent="0.2">
      <c r="A49" s="10"/>
      <c r="B49" s="3"/>
    </row>
    <row r="50" spans="1:2" x14ac:dyDescent="0.2">
      <c r="A50" s="10"/>
      <c r="B50" s="3"/>
    </row>
    <row r="51" spans="1:2" x14ac:dyDescent="0.2">
      <c r="A51" s="10"/>
      <c r="B51" s="3"/>
    </row>
  </sheetData>
  <mergeCells count="1">
    <mergeCell ref="A1:F1"/>
  </mergeCells>
  <phoneticPr fontId="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Hyster Capital Calculator</vt:lpstr>
      <vt:lpstr>RR Table</vt:lpstr>
      <vt:lpstr>Residual %</vt:lpstr>
    </vt:vector>
  </TitlesOfParts>
  <Company>NACCO Materials Handling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Moulton B Massey</dc:creator>
  <cp:lastModifiedBy>Goodwin, Tina</cp:lastModifiedBy>
  <cp:lastPrinted>2010-05-21T14:32:22Z</cp:lastPrinted>
  <dcterms:created xsi:type="dcterms:W3CDTF">2007-10-25T00:22:29Z</dcterms:created>
  <dcterms:modified xsi:type="dcterms:W3CDTF">2011-06-02T12:43:56Z</dcterms:modified>
</cp:coreProperties>
</file>